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7B383E9A-2DF8-4829-B401-6F0DD080F3B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1" i="7" l="1"/>
  <c r="E56" i="7"/>
  <c r="E57" i="7"/>
  <c r="E55" i="7"/>
  <c r="E59" i="7"/>
  <c r="E47" i="7"/>
  <c r="D50" i="7"/>
  <c r="D53" i="7"/>
  <c r="C53" i="7"/>
  <c r="D52" i="7"/>
  <c r="C52" i="7"/>
  <c r="D55" i="7"/>
  <c r="D56" i="7"/>
  <c r="D57" i="7"/>
  <c r="C56" i="7"/>
  <c r="C57" i="7"/>
  <c r="C55" i="7"/>
  <c r="D54" i="7"/>
  <c r="C54" i="7"/>
  <c r="D58" i="7" l="1"/>
  <c r="C58" i="7"/>
  <c r="E76" i="7"/>
  <c r="E70" i="7"/>
  <c r="E69" i="7"/>
  <c r="E17" i="7"/>
  <c r="E85" i="7" l="1"/>
  <c r="E98" i="7"/>
  <c r="E97" i="7"/>
  <c r="E91" i="7"/>
  <c r="E90" i="7"/>
  <c r="E45" i="7"/>
  <c r="E44" i="7"/>
  <c r="E43" i="7"/>
  <c r="D45" i="7"/>
  <c r="E41" i="7"/>
  <c r="E40" i="7"/>
  <c r="E39" i="7"/>
  <c r="E38" i="7"/>
  <c r="D41" i="7"/>
  <c r="E93" i="7"/>
  <c r="E92" i="7"/>
  <c r="E89" i="7"/>
  <c r="E88" i="7"/>
  <c r="E87" i="7"/>
  <c r="F43" i="7"/>
  <c r="F53" i="7"/>
  <c r="F73" i="7"/>
  <c r="F44" i="7"/>
  <c r="F48" i="7"/>
  <c r="F57" i="7"/>
  <c r="F52" i="7"/>
  <c r="D46" i="7"/>
  <c r="F18" i="7"/>
  <c r="F51" i="7"/>
  <c r="F78" i="7"/>
  <c r="F17" i="7"/>
  <c r="F81" i="7"/>
  <c r="F37" i="7"/>
  <c r="F55" i="7"/>
  <c r="F56" i="7"/>
  <c r="F69" i="7"/>
  <c r="F70" i="7"/>
  <c r="F65" i="7"/>
  <c r="F39" i="7"/>
  <c r="F71" i="7"/>
  <c r="F82" i="7"/>
  <c r="F45" i="7"/>
  <c r="F41" i="7"/>
  <c r="F83" i="7"/>
  <c r="F59" i="7"/>
  <c r="F46" i="7"/>
  <c r="F54" i="7"/>
  <c r="F68" i="7"/>
  <c r="F66" i="7"/>
  <c r="D42" i="7"/>
  <c r="F16" i="7"/>
  <c r="F61" i="7"/>
  <c r="F84" i="7"/>
  <c r="F42" i="7"/>
  <c r="F74" i="7"/>
  <c r="F50" i="7"/>
  <c r="F79" i="7"/>
  <c r="F76" i="7"/>
  <c r="F60" i="7"/>
  <c r="F38" i="7"/>
  <c r="F36" i="7"/>
  <c r="F64" i="7"/>
  <c r="F63" i="7"/>
  <c r="F40" i="7"/>
  <c r="F58" i="7"/>
  <c r="F67" i="7"/>
  <c r="F75" i="7"/>
  <c r="F49" i="7"/>
  <c r="F72" i="7"/>
  <c r="F77" i="7"/>
  <c r="F62" i="7"/>
  <c r="F80" i="7"/>
  <c r="F47" i="7"/>
  <c r="D104" i="7" l="1"/>
  <c r="C104" i="7"/>
  <c r="D102" i="7"/>
  <c r="C102" i="7"/>
  <c r="D99" i="7"/>
  <c r="C99" i="7"/>
  <c r="D94" i="7"/>
  <c r="C94" i="7"/>
  <c r="D82" i="7"/>
  <c r="C82" i="7"/>
  <c r="D80" i="7"/>
  <c r="C80" i="7"/>
  <c r="D77" i="7"/>
  <c r="C77" i="7"/>
  <c r="D74" i="7"/>
  <c r="C74" i="7"/>
  <c r="D71" i="7"/>
  <c r="C71" i="7"/>
  <c r="D67" i="7"/>
  <c r="C67" i="7"/>
  <c r="D64" i="7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F90" i="7"/>
  <c r="F104" i="7"/>
  <c r="F103" i="7"/>
  <c r="F100" i="7"/>
  <c r="F88" i="7"/>
  <c r="F87" i="7"/>
  <c r="F101" i="7"/>
  <c r="F92" i="7"/>
  <c r="F94" i="7"/>
  <c r="F85" i="7"/>
  <c r="F99" i="7"/>
  <c r="F98" i="7"/>
  <c r="F97" i="7"/>
  <c r="F96" i="7"/>
  <c r="F93" i="7"/>
  <c r="F86" i="7"/>
  <c r="F89" i="7"/>
  <c r="F102" i="7"/>
  <c r="F91" i="7"/>
  <c r="F95" i="7"/>
  <c r="C25" i="7" l="1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D73" i="7" l="1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D24" i="7" l="1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E27" i="7" l="1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10" i="7" l="1"/>
  <c r="J25" i="7"/>
  <c r="H23" i="7"/>
  <c r="J8" i="7"/>
  <c r="J10" i="7" l="1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  <c r="E86" i="7" l="1"/>
  <c r="E94" i="7" s="1"/>
  <c r="E52" i="7" s="1"/>
  <c r="E96" i="7"/>
  <c r="E99" i="7" s="1"/>
  <c r="E102" i="7" s="1"/>
  <c r="E104" i="7" s="1"/>
  <c r="E58" i="7" l="1"/>
  <c r="E54" i="7" s="1"/>
  <c r="E50" i="7" s="1"/>
  <c r="E53" i="7"/>
  <c r="E18" i="7"/>
  <c r="E63" i="7" s="1"/>
  <c r="E16" i="7"/>
  <c r="E66" i="7" l="1"/>
  <c r="E62" i="7"/>
  <c r="E64" i="7" s="1"/>
  <c r="E67" i="7" s="1"/>
  <c r="E71" i="7" s="1"/>
  <c r="E73" i="7" l="1"/>
  <c r="E74" i="7" s="1"/>
  <c r="E77" i="7" s="1"/>
  <c r="E79" i="7" l="1"/>
  <c r="E80" i="7"/>
  <c r="E82" i="7" l="1"/>
  <c r="E48" i="7"/>
  <c r="E49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<sst xmlns="http://schemas.openxmlformats.org/spreadsheetml/2006/main" count="145" uniqueCount="130">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</sst>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9" fontId="0" fillId="4" borderId="0" xfId="51" applyNumberFormat="1" applyFont="1" applyAlignment="1"/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7" t="s">
        <v>4</v>
      </c>
      <c r="M4" s="57"/>
      <c r="N4" s="57"/>
      <c r="O4" s="57"/>
      <c r="P4" s="57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60" t="s">
        <v>8</v>
      </c>
      <c r="O5" s="60"/>
      <c r="P5" s="60"/>
      <c r="Q5" s="60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60" t="s">
        <v>11</v>
      </c>
      <c r="O7" s="60"/>
      <c r="P7" s="60"/>
      <c r="Q7" s="60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60" t="s">
        <v>13</v>
      </c>
      <c r="O8" s="60"/>
      <c r="P8" s="60"/>
      <c r="Q8" s="60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60" t="s">
        <v>15</v>
      </c>
      <c r="O9" s="60"/>
      <c r="P9" s="60"/>
      <c r="Q9" s="60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8">
        <v>0</v>
      </c>
      <c r="O10" s="58"/>
      <c r="P10" s="58"/>
      <c r="Q10" s="58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9" t="s">
        <v>18</v>
      </c>
      <c r="P13" s="59"/>
      <c r="Q13" s="59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 activeCell="R70" sqref="R70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  <c r="E16">
        <f>SUM(E85:E89)</f>
        <v>3392.0537099999992</v>
      </c>
      <c r="F16" t="str">
        <f ca="1">IFERROR(_xlfn.FORMULATEXT(E16),"")</f>
        <v>=SUM(E85:E89)</v>
      </c>
    </row>
    <row r="17" spans="2:10" ht="15" customHeight="1">
      <c r="B17" t="s">
        <v>36</v>
      </c>
      <c r="D17" s="44">
        <f>D62/AVERAGE(C16:D16)</f>
        <v>4.5110675259176239E-2</v>
      </c>
      <c r="E17" s="44">
        <f>E20-E19</f>
        <v>4.5110675259176239E-2</v>
      </c>
      <c r="F17" t="str">
        <f t="shared" ref="F17:F18" ca="1" si="9">IFERROR(_xlfn.FORMULATEXT(E17),"")</f>
        <v>=E20-E19</v>
      </c>
      <c r="G17" s="44"/>
      <c r="H17" s="44"/>
      <c r="I17" s="44"/>
      <c r="J17" s="44"/>
    </row>
    <row r="18" spans="2:10" ht="15" customHeight="1">
      <c r="B18" t="s">
        <v>37</v>
      </c>
      <c r="C18">
        <f>SUM(C96:C98)</f>
        <v>3530</v>
      </c>
      <c r="D18">
        <f>SUM(D96:D98)</f>
        <v>3579</v>
      </c>
      <c r="E18">
        <f>SUM(E96:E98)</f>
        <v>3619.4147099999996</v>
      </c>
      <c r="F18" t="str">
        <f t="shared" ca="1" si="9"/>
        <v>=SUM(E96:E98)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10">E19</f>
        <v>-3.0102686735124489E-2</v>
      </c>
      <c r="G19" s="45">
        <f t="shared" si="10"/>
        <v>-3.0102686735124489E-2</v>
      </c>
      <c r="H19" s="45">
        <f t="shared" si="10"/>
        <v>-3.0102686735124489E-2</v>
      </c>
      <c r="I19" s="45">
        <f t="shared" si="10"/>
        <v>-3.0102686735124489E-2</v>
      </c>
      <c r="J19" s="45">
        <f t="shared" si="10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1">F20</f>
        <v>1.4507988524051749E-2</v>
      </c>
      <c r="H20" s="45">
        <f>G20-0.05%</f>
        <v>1.4007988524051749E-2</v>
      </c>
      <c r="I20" s="45">
        <f t="shared" si="11"/>
        <v>1.4007988524051749E-2</v>
      </c>
      <c r="J20" s="45">
        <f t="shared" si="11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2">F22</f>
        <v>4.0000000000000001E-3</v>
      </c>
      <c r="H22" s="45">
        <f t="shared" si="12"/>
        <v>4.0000000000000001E-3</v>
      </c>
      <c r="I22" s="45">
        <f t="shared" si="12"/>
        <v>4.0000000000000001E-3</v>
      </c>
      <c r="J22" s="45">
        <f t="shared" si="12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3">ROUND(AVERAGE(D23:E23),4)</f>
        <v>4.8999999999999998E-3</v>
      </c>
      <c r="G23" s="47">
        <f t="shared" si="13"/>
        <v>4.8999999999999998E-3</v>
      </c>
      <c r="H23" s="47">
        <f t="shared" si="13"/>
        <v>4.8999999999999998E-3</v>
      </c>
      <c r="I23" s="47">
        <f t="shared" si="13"/>
        <v>4.8999999999999998E-3</v>
      </c>
      <c r="J23" s="47">
        <f t="shared" si="13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4">E24</f>
        <v>-0.6</v>
      </c>
      <c r="G24" s="45">
        <f t="shared" si="14"/>
        <v>-0.6</v>
      </c>
      <c r="H24" s="45">
        <f t="shared" si="14"/>
        <v>-0.6</v>
      </c>
      <c r="I24" s="45">
        <f t="shared" si="14"/>
        <v>-0.6</v>
      </c>
      <c r="J24" s="45">
        <f t="shared" si="14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5">ROUND(AVERAGE(D25:E25),4)</f>
        <v>-1.4E-3</v>
      </c>
      <c r="G25" s="45">
        <f t="shared" si="15"/>
        <v>-1.4E-3</v>
      </c>
      <c r="H25" s="45">
        <f t="shared" si="15"/>
        <v>-1.4E-3</v>
      </c>
      <c r="I25" s="45">
        <f t="shared" si="15"/>
        <v>-1.4E-3</v>
      </c>
      <c r="J25" s="45">
        <f t="shared" si="15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4"/>
        <v>-0.245</v>
      </c>
      <c r="G27" s="45">
        <f t="shared" si="14"/>
        <v>-0.245</v>
      </c>
      <c r="H27" s="45">
        <f t="shared" si="14"/>
        <v>-0.245</v>
      </c>
      <c r="I27" s="45">
        <f t="shared" si="14"/>
        <v>-0.245</v>
      </c>
      <c r="J27" s="45">
        <f t="shared" si="14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6">E28</f>
        <v>-0.25</v>
      </c>
      <c r="G28" s="45">
        <f t="shared" si="16"/>
        <v>-0.25</v>
      </c>
      <c r="H28" s="45">
        <f t="shared" si="16"/>
        <v>-0.25</v>
      </c>
      <c r="I28" s="45">
        <f t="shared" si="16"/>
        <v>-0.25</v>
      </c>
      <c r="J28" s="45">
        <f t="shared" si="16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7">F30</f>
        <v>-0.107</v>
      </c>
      <c r="H30" s="45">
        <f t="shared" si="17"/>
        <v>-0.107</v>
      </c>
      <c r="I30" s="45">
        <f t="shared" si="17"/>
        <v>-0.107</v>
      </c>
      <c r="J30" s="45">
        <f t="shared" si="17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7"/>
        <v>0.16400000000000001</v>
      </c>
      <c r="H31" s="45">
        <f t="shared" si="17"/>
        <v>0.16400000000000001</v>
      </c>
      <c r="I31" s="45">
        <f t="shared" si="17"/>
        <v>0.16400000000000001</v>
      </c>
      <c r="J31" s="45">
        <f t="shared" si="17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7"/>
        <v>-2.6890000000000001</v>
      </c>
      <c r="H32" s="46">
        <f t="shared" si="17"/>
        <v>-2.6890000000000001</v>
      </c>
      <c r="I32" s="46">
        <f t="shared" si="17"/>
        <v>-2.6890000000000001</v>
      </c>
      <c r="J32" s="46">
        <f t="shared" si="17"/>
        <v>-2.6890000000000001</v>
      </c>
    </row>
    <row r="34" spans="1:10" ht="15" customHeight="1">
      <c r="B34" t="s">
        <v>50</v>
      </c>
      <c r="C34" s="44">
        <f>C53</f>
        <v>0.30395136778115495</v>
      </c>
      <c r="D34" s="44">
        <f>D53</f>
        <v>0.29808773903262087</v>
      </c>
      <c r="E34" s="45">
        <f>ROUND(AVERAGE(C34:D34),3)</f>
        <v>0.30099999999999999</v>
      </c>
      <c r="F34" s="45">
        <f>E34</f>
        <v>0.30099999999999999</v>
      </c>
      <c r="G34" s="45">
        <f t="shared" ref="G34:J35" si="18">F34</f>
        <v>0.30099999999999999</v>
      </c>
      <c r="H34" s="45">
        <f t="shared" si="18"/>
        <v>0.30099999999999999</v>
      </c>
      <c r="I34" s="45">
        <f t="shared" si="18"/>
        <v>0.30099999999999999</v>
      </c>
      <c r="J34" s="45">
        <f t="shared" si="18"/>
        <v>0.30099999999999999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18"/>
        <v>0.14000000000000001</v>
      </c>
      <c r="H35" s="45">
        <f t="shared" si="18"/>
        <v>0.14000000000000001</v>
      </c>
      <c r="I35" s="45">
        <f t="shared" si="18"/>
        <v>0.14000000000000001</v>
      </c>
      <c r="J35" s="45">
        <f t="shared" si="18"/>
        <v>0.14000000000000001</v>
      </c>
    </row>
    <row r="36" spans="1:10" ht="15" customHeight="1">
      <c r="F36" t="str">
        <f t="shared" ref="F36:F84" ca="1" si="19">IFERROR(_xlfn.FORMULATEXT(E36),"")</f>
        <v/>
      </c>
    </row>
    <row r="37" spans="1:10" ht="15" customHeight="1">
      <c r="A37" s="4" t="s">
        <v>52</v>
      </c>
      <c r="F37" t="str">
        <f t="shared" ca="1" si="19"/>
        <v/>
      </c>
    </row>
    <row r="38" spans="1:10" ht="15" customHeight="1">
      <c r="B38" t="s">
        <v>53</v>
      </c>
      <c r="E38">
        <f>D41</f>
        <v>150</v>
      </c>
      <c r="F38" t="str">
        <f t="shared" ca="1" si="19"/>
        <v>=D41</v>
      </c>
    </row>
    <row r="39" spans="1:10" ht="15" customHeight="1">
      <c r="B39" t="s">
        <v>54</v>
      </c>
      <c r="C39" s="49">
        <v>22</v>
      </c>
      <c r="D39" s="49">
        <v>23</v>
      </c>
      <c r="E39">
        <f>E31*E38</f>
        <v>24.6</v>
      </c>
      <c r="F39" t="str">
        <f t="shared" ca="1" si="19"/>
        <v>=E31*E38</v>
      </c>
    </row>
    <row r="40" spans="1:10" ht="15" customHeight="1">
      <c r="B40" t="s">
        <v>55</v>
      </c>
      <c r="C40" s="49">
        <v>-12.125999999999999</v>
      </c>
      <c r="D40" s="49">
        <v>-14.913</v>
      </c>
      <c r="E40">
        <f>E30*E38</f>
        <v>-16.05</v>
      </c>
      <c r="F40" t="str">
        <f t="shared" ca="1" si="19"/>
        <v>=E30*E38</v>
      </c>
    </row>
    <row r="41" spans="1:10" ht="15" customHeight="1">
      <c r="B41" t="s">
        <v>56</v>
      </c>
      <c r="D41">
        <f>D90</f>
        <v>150</v>
      </c>
      <c r="E41">
        <f>SUM(E38:E40)</f>
        <v>158.54999999999998</v>
      </c>
      <c r="F41" t="str">
        <f t="shared" ca="1" si="19"/>
        <v>=SUM(E38:E40)</v>
      </c>
    </row>
    <row r="42" spans="1:10" ht="15" customHeight="1">
      <c r="D42" t="str">
        <f ca="1">IFERROR(_xlfn.FORMULATEXT(D41),"")</f>
        <v>=D90</v>
      </c>
      <c r="F42" t="str">
        <f t="shared" ca="1" si="19"/>
        <v/>
      </c>
    </row>
    <row r="43" spans="1:10" ht="15" customHeight="1">
      <c r="B43" t="s">
        <v>57</v>
      </c>
      <c r="E43">
        <f>D45</f>
        <v>13</v>
      </c>
      <c r="F43" t="str">
        <f t="shared" ca="1" si="19"/>
        <v>=D45</v>
      </c>
    </row>
    <row r="44" spans="1:10" ht="15" customHeight="1">
      <c r="B44" t="s">
        <v>58</v>
      </c>
      <c r="C44" s="49">
        <v>-2.0950000000000002</v>
      </c>
      <c r="D44" s="49">
        <v>-3.282</v>
      </c>
      <c r="E44">
        <f>MIN(E32*-1,E43)*-1</f>
        <v>-2.6890000000000001</v>
      </c>
      <c r="F44" t="str">
        <f t="shared" ca="1" si="19"/>
        <v>=MIN(E32*-1,E43)*-1</v>
      </c>
    </row>
    <row r="45" spans="1:10" ht="15" customHeight="1">
      <c r="B45" t="s">
        <v>59</v>
      </c>
      <c r="D45">
        <f>D91</f>
        <v>13</v>
      </c>
      <c r="E45">
        <f>SUM(E43:E44)</f>
        <v>10.311</v>
      </c>
      <c r="F45" t="str">
        <f t="shared" ca="1" si="19"/>
        <v>=SUM(E43:E44)</v>
      </c>
    </row>
    <row r="46" spans="1:10" ht="15" customHeight="1">
      <c r="D46" t="str">
        <f ca="1">IFERROR(_xlfn.FORMULATEXT(D45),"")</f>
        <v>=D91</v>
      </c>
      <c r="F46" t="str">
        <f t="shared" ca="1" si="19"/>
        <v/>
      </c>
    </row>
    <row r="47" spans="1:10" ht="15" customHeight="1">
      <c r="B47" t="s">
        <v>60</v>
      </c>
      <c r="E47">
        <f>D50</f>
        <v>231</v>
      </c>
      <c r="F47" t="str">
        <f t="shared" ca="1" si="19"/>
        <v>=D50</v>
      </c>
    </row>
    <row r="48" spans="1:10" ht="15" customHeight="1">
      <c r="B48" t="s">
        <v>61</v>
      </c>
      <c r="E48">
        <f>E80</f>
        <v>19.401091370427224</v>
      </c>
      <c r="F48" t="str">
        <f t="shared" ca="1" si="19"/>
        <v>=E80</v>
      </c>
    </row>
    <row r="49" spans="1:10" ht="15" customHeight="1">
      <c r="B49" t="s">
        <v>62</v>
      </c>
      <c r="E49">
        <f>E50-E47-E48</f>
        <v>-29.06795549102722</v>
      </c>
      <c r="F49" t="str">
        <f t="shared" ca="1" si="19"/>
        <v>=E50-E47-E48</v>
      </c>
    </row>
    <row r="50" spans="1:10" ht="15" customHeight="1">
      <c r="B50" t="s">
        <v>63</v>
      </c>
      <c r="D50">
        <f>D101</f>
        <v>231</v>
      </c>
      <c r="E50">
        <f>E54</f>
        <v>221.3331358794</v>
      </c>
      <c r="F50" t="str">
        <f t="shared" ca="1" si="19"/>
        <v>=E54</v>
      </c>
    </row>
    <row r="51" spans="1:10" ht="15" customHeight="1">
      <c r="F51" t="str">
        <f t="shared" ca="1" si="19"/>
        <v/>
      </c>
    </row>
    <row r="52" spans="1:10" ht="15" customHeight="1">
      <c r="B52" t="s">
        <v>64</v>
      </c>
      <c r="C52">
        <f>C58/C59</f>
        <v>1142.8571428571427</v>
      </c>
      <c r="D52">
        <f>D58/D59</f>
        <v>1135.7142857142856</v>
      </c>
      <c r="E52">
        <f>E34*E94</f>
        <v>1089.4438277099998</v>
      </c>
      <c r="F52" t="str">
        <f t="shared" ca="1" si="19"/>
        <v>=E34*E94</v>
      </c>
    </row>
    <row r="53" spans="1:10" ht="15" customHeight="1">
      <c r="B53" t="s">
        <v>50</v>
      </c>
      <c r="C53" s="44">
        <f>C52/C94</f>
        <v>0.30395136778115495</v>
      </c>
      <c r="D53" s="44">
        <f>D52/D94</f>
        <v>0.29808773903262087</v>
      </c>
      <c r="E53" s="44">
        <f>E52/E94</f>
        <v>0.30099999999999999</v>
      </c>
      <c r="F53" t="str">
        <f t="shared" ca="1" si="19"/>
        <v>=E52/E94</v>
      </c>
      <c r="G53" s="44"/>
      <c r="H53" s="44"/>
      <c r="I53" s="44"/>
      <c r="J53" s="44"/>
    </row>
    <row r="54" spans="1:10" ht="15" customHeight="1">
      <c r="B54" t="s">
        <v>65</v>
      </c>
      <c r="C54">
        <f>C101</f>
        <v>230</v>
      </c>
      <c r="D54">
        <f>D101</f>
        <v>231</v>
      </c>
      <c r="E54">
        <f>E58-E57-E56-E55</f>
        <v>221.3331358794</v>
      </c>
      <c r="F54" t="str">
        <f t="shared" ca="1" si="19"/>
        <v>=E58-E57-E56-E55</v>
      </c>
    </row>
    <row r="55" spans="1:10" ht="15" customHeight="1">
      <c r="B55" t="s">
        <v>66</v>
      </c>
      <c r="C55">
        <f>C91*-1</f>
        <v>-12</v>
      </c>
      <c r="D55">
        <f>D91*-1</f>
        <v>-13</v>
      </c>
      <c r="E55">
        <f>E91*-1</f>
        <v>-10.311</v>
      </c>
      <c r="F55" t="str">
        <f t="shared" ca="1" si="19"/>
        <v>=E91*-1</v>
      </c>
    </row>
    <row r="56" spans="1:10" ht="15" customHeight="1">
      <c r="B56" t="s">
        <v>67</v>
      </c>
      <c r="C56">
        <f t="shared" ref="C56:E57" si="20">C92*-1</f>
        <v>-50</v>
      </c>
      <c r="D56">
        <f t="shared" si="20"/>
        <v>-50</v>
      </c>
      <c r="E56">
        <f t="shared" si="20"/>
        <v>-50</v>
      </c>
      <c r="F56" t="str">
        <f t="shared" ca="1" si="19"/>
        <v>=E92*-1</v>
      </c>
    </row>
    <row r="57" spans="1:10" ht="15" customHeight="1">
      <c r="B57" t="s">
        <v>31</v>
      </c>
      <c r="C57">
        <f t="shared" si="20"/>
        <v>-8</v>
      </c>
      <c r="D57">
        <f t="shared" si="20"/>
        <v>-9</v>
      </c>
      <c r="E57">
        <f t="shared" si="20"/>
        <v>-8.5</v>
      </c>
      <c r="F57" t="str">
        <f t="shared" ca="1" si="19"/>
        <v>=E93*-1</v>
      </c>
    </row>
    <row r="58" spans="1:10" ht="15" customHeight="1">
      <c r="B58" t="s">
        <v>68</v>
      </c>
      <c r="C58" s="49">
        <f>SUM(C54:C57)</f>
        <v>160</v>
      </c>
      <c r="D58" s="49">
        <f>SUM(D54:D57)</f>
        <v>159</v>
      </c>
      <c r="E58">
        <f>E59*E52</f>
        <v>152.5221358794</v>
      </c>
      <c r="F58" t="str">
        <f t="shared" ca="1" si="19"/>
        <v>=E59*E52</v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>
        <f>E35</f>
        <v>0.14000000000000001</v>
      </c>
      <c r="F59" t="str">
        <f t="shared" ca="1" si="19"/>
        <v>=E35</v>
      </c>
      <c r="G59" s="44"/>
      <c r="H59" s="44"/>
      <c r="I59" s="44"/>
      <c r="J59" s="44"/>
    </row>
    <row r="60" spans="1:10" ht="15" customHeight="1">
      <c r="F60" t="str">
        <f t="shared" ca="1" si="19"/>
        <v/>
      </c>
    </row>
    <row r="61" spans="1:10" ht="15" customHeight="1">
      <c r="A61" s="4" t="s">
        <v>70</v>
      </c>
      <c r="C61" s="44"/>
      <c r="D61" s="44"/>
      <c r="F61" t="str">
        <f t="shared" ca="1" si="19"/>
        <v/>
      </c>
    </row>
    <row r="62" spans="1:10" ht="15" customHeight="1">
      <c r="B62" t="s">
        <v>71</v>
      </c>
      <c r="C62" s="49">
        <v>160</v>
      </c>
      <c r="D62" s="49">
        <v>161</v>
      </c>
      <c r="E62">
        <f>E17*AVERAGE(D16:E16)</f>
        <v>157.43746810170913</v>
      </c>
      <c r="F62" t="str">
        <f t="shared" ca="1" si="19"/>
        <v>=E17*AVERAGE(D16:E16)</v>
      </c>
    </row>
    <row r="63" spans="1:10" ht="15" customHeight="1">
      <c r="B63" t="s">
        <v>72</v>
      </c>
      <c r="C63" s="49">
        <v>-106</v>
      </c>
      <c r="D63" s="49">
        <v>-107</v>
      </c>
      <c r="E63">
        <f>E19*AVERAGE(D18:E18)</f>
        <v>-108.34581150232098</v>
      </c>
      <c r="F63" t="str">
        <f t="shared" ca="1" si="19"/>
        <v>=E19*AVERAGE(D18:E18)</v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21">SUM(D62:D63)</f>
        <v>54</v>
      </c>
      <c r="E64">
        <f t="shared" si="21"/>
        <v>49.091656599388145</v>
      </c>
      <c r="F64" t="str">
        <f t="shared" ca="1" si="19"/>
        <v>=SUM(E62:E63)</v>
      </c>
    </row>
    <row r="65" spans="2:6" ht="15" customHeight="1">
      <c r="F65" t="str">
        <f t="shared" ca="1" si="19"/>
        <v/>
      </c>
    </row>
    <row r="66" spans="2:6" ht="15" customHeight="1">
      <c r="B66" t="s">
        <v>74</v>
      </c>
      <c r="C66" s="49">
        <v>-5</v>
      </c>
      <c r="D66" s="49">
        <v>-5.0999999999999996</v>
      </c>
      <c r="E66">
        <f>E25*E16</f>
        <v>-4.7488751939999991</v>
      </c>
      <c r="F66" t="str">
        <f t="shared" ca="1" si="19"/>
        <v>=E25*E16</v>
      </c>
    </row>
    <row r="67" spans="2:6" ht="15" customHeight="1">
      <c r="B67" t="s">
        <v>75</v>
      </c>
      <c r="C67">
        <f>SUM(C64,C66)</f>
        <v>49</v>
      </c>
      <c r="D67">
        <f t="shared" ref="D67:E67" si="22">SUM(D64,D66)</f>
        <v>48.9</v>
      </c>
      <c r="E67">
        <f t="shared" si="22"/>
        <v>44.342781405388145</v>
      </c>
      <c r="F67" t="str">
        <f t="shared" ca="1" si="19"/>
        <v>=SUM(E64,E66)</v>
      </c>
    </row>
    <row r="68" spans="2:6" ht="15" customHeight="1">
      <c r="C68" s="49"/>
      <c r="D68" s="49"/>
      <c r="F68" t="str">
        <f t="shared" ca="1" si="19"/>
        <v/>
      </c>
    </row>
    <row r="69" spans="2:6" ht="15" customHeight="1">
      <c r="B69" t="s">
        <v>76</v>
      </c>
      <c r="C69" s="49">
        <v>8.5</v>
      </c>
      <c r="D69" s="49">
        <v>8.6999999999999993</v>
      </c>
      <c r="E69">
        <f>E22*E87</f>
        <v>8.9434799999999992</v>
      </c>
      <c r="F69" t="str">
        <f t="shared" ca="1" si="19"/>
        <v>=E22*E87</v>
      </c>
    </row>
    <row r="70" spans="2:6" ht="15" customHeight="1">
      <c r="B70" t="s">
        <v>77</v>
      </c>
      <c r="C70" s="49">
        <v>10.5</v>
      </c>
      <c r="D70" s="49">
        <v>11</v>
      </c>
      <c r="E70">
        <f>E23*E87</f>
        <v>10.955762999999999</v>
      </c>
      <c r="F70" t="str">
        <f t="shared" ca="1" si="19"/>
        <v>=E23*E87</v>
      </c>
    </row>
    <row r="71" spans="2:6" ht="15" customHeight="1">
      <c r="B71" t="s">
        <v>78</v>
      </c>
      <c r="C71">
        <f>SUM(C67,C69:C70)</f>
        <v>68</v>
      </c>
      <c r="D71">
        <f t="shared" ref="D71:E71" si="23">SUM(D67,D69:D70)</f>
        <v>68.599999999999994</v>
      </c>
      <c r="E71">
        <f t="shared" si="23"/>
        <v>64.24202440538815</v>
      </c>
      <c r="F71" t="str">
        <f t="shared" ca="1" si="19"/>
        <v>=SUM(E67,E69:E70)</v>
      </c>
    </row>
    <row r="72" spans="2:6" ht="15" customHeight="1">
      <c r="F72" t="str">
        <f t="shared" ca="1" si="19"/>
        <v/>
      </c>
    </row>
    <row r="73" spans="2:6" ht="15" customHeight="1">
      <c r="B73" t="s">
        <v>79</v>
      </c>
      <c r="C73" s="49">
        <f>C71*60%*-1</f>
        <v>-40.799999999999997</v>
      </c>
      <c r="D73" s="49">
        <f>D71*60%*-1</f>
        <v>-41.16</v>
      </c>
      <c r="E73">
        <f>E24*E71</f>
        <v>-38.545214643232889</v>
      </c>
      <c r="F73" t="str">
        <f t="shared" ca="1" si="19"/>
        <v>=E24*E71</v>
      </c>
    </row>
    <row r="74" spans="2:6" ht="15" customHeight="1">
      <c r="B74" t="s">
        <v>80</v>
      </c>
      <c r="C74">
        <f>SUM(C71,C73)</f>
        <v>27.200000000000003</v>
      </c>
      <c r="D74">
        <f t="shared" ref="D74:E74" si="24">SUM(D71,D73)</f>
        <v>27.439999999999998</v>
      </c>
      <c r="E74">
        <f t="shared" si="24"/>
        <v>25.696809762155262</v>
      </c>
      <c r="F74" t="str">
        <f t="shared" ca="1" si="19"/>
        <v>=SUM(E71,E73)</v>
      </c>
    </row>
    <row r="75" spans="2:6" ht="15" customHeight="1">
      <c r="F75" t="str">
        <f t="shared" ca="1" si="19"/>
        <v/>
      </c>
    </row>
    <row r="76" spans="2:6" ht="15" customHeight="1">
      <c r="B76" t="s">
        <v>81</v>
      </c>
      <c r="C76" s="49">
        <v>-3</v>
      </c>
      <c r="D76" s="49">
        <v>-1</v>
      </c>
      <c r="E76">
        <f>E26</f>
        <v>0</v>
      </c>
      <c r="F76" t="str">
        <f t="shared" ca="1" si="19"/>
        <v>=E26</v>
      </c>
    </row>
    <row r="77" spans="2:6" ht="15" customHeight="1">
      <c r="B77" t="s">
        <v>82</v>
      </c>
      <c r="C77">
        <f>SUM(C74,C76)</f>
        <v>24.200000000000003</v>
      </c>
      <c r="D77">
        <f t="shared" ref="D77:E77" si="25">SUM(D74,D76)</f>
        <v>26.439999999999998</v>
      </c>
      <c r="E77">
        <f t="shared" si="25"/>
        <v>25.696809762155262</v>
      </c>
      <c r="F77" t="str">
        <f t="shared" ca="1" si="19"/>
        <v>=SUM(E74,E76)</v>
      </c>
    </row>
    <row r="78" spans="2:6" ht="15" customHeight="1">
      <c r="F78" t="str">
        <f t="shared" ca="1" si="19"/>
        <v/>
      </c>
    </row>
    <row r="79" spans="2:6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  <c r="E79">
        <f>E27*E77</f>
        <v>-6.2957183917280393</v>
      </c>
      <c r="F79" t="str">
        <f t="shared" ca="1" si="19"/>
        <v>=E27*E77</v>
      </c>
    </row>
    <row r="80" spans="2:6" ht="15" customHeight="1">
      <c r="B80" t="s">
        <v>61</v>
      </c>
      <c r="C80">
        <f>SUM(C77,C79)</f>
        <v>18.271000000000001</v>
      </c>
      <c r="D80">
        <f t="shared" ref="D80:E80" si="26">SUM(D77,D79)</f>
        <v>19.962199999999999</v>
      </c>
      <c r="E80">
        <f t="shared" si="26"/>
        <v>19.401091370427224</v>
      </c>
      <c r="F80" t="str">
        <f t="shared" ca="1" si="19"/>
        <v>=SUM(E77,E79)</v>
      </c>
    </row>
    <row r="81" spans="1:6" ht="15" customHeight="1">
      <c r="C81" s="44"/>
      <c r="D81" s="44"/>
      <c r="F81" t="str">
        <f t="shared" ca="1" si="19"/>
        <v/>
      </c>
    </row>
    <row r="82" spans="1:6" ht="15" customHeight="1">
      <c r="B82" t="s">
        <v>84</v>
      </c>
      <c r="C82">
        <f>C80-C76*(1+C28)</f>
        <v>20.521000000000001</v>
      </c>
      <c r="D82">
        <f t="shared" ref="D82:E82" si="27">D80-D76*(1+D28)</f>
        <v>20.712199999999999</v>
      </c>
      <c r="E82">
        <f t="shared" si="27"/>
        <v>19.401091370427224</v>
      </c>
      <c r="F82" t="str">
        <f t="shared" ca="1" si="19"/>
        <v>=E80-E76*(1+E28)</v>
      </c>
    </row>
    <row r="83" spans="1:6" ht="15" customHeight="1">
      <c r="F83" t="str">
        <f t="shared" ca="1" si="19"/>
        <v/>
      </c>
    </row>
    <row r="84" spans="1:6" ht="15" customHeight="1">
      <c r="A84" s="4" t="s">
        <v>85</v>
      </c>
      <c r="F84" t="str">
        <f t="shared" ca="1" si="19"/>
        <v/>
      </c>
    </row>
    <row r="85" spans="1:6" ht="15" customHeight="1">
      <c r="B85" t="s">
        <v>86</v>
      </c>
      <c r="C85" s="49">
        <v>210</v>
      </c>
      <c r="D85" s="49">
        <v>210</v>
      </c>
      <c r="E85">
        <f>E6*E97</f>
        <v>214.58985911999994</v>
      </c>
      <c r="F85" t="str">
        <f ca="1">IFERROR(_xlfn.FORMULATEXT(E85),"")</f>
        <v>=E6*E97</v>
      </c>
    </row>
    <row r="86" spans="1:6" ht="15" customHeight="1">
      <c r="B86" t="s">
        <v>87</v>
      </c>
      <c r="C86" s="49">
        <v>715</v>
      </c>
      <c r="D86" s="49">
        <v>695</v>
      </c>
      <c r="E86">
        <f>MAX(0,SUM(E97:E98,E101)-SUM(E85,E87:E93))</f>
        <v>463.59385087999954</v>
      </c>
      <c r="F86" t="str">
        <f t="shared" ref="F86:F104" ca="1" si="28">IFERROR(_xlfn.FORMULATEXT(E86),"")</f>
        <v>=MAX(0,SUM(E97:E98,E101)-SUM(E85,E87:E93))</v>
      </c>
    </row>
    <row r="87" spans="1:6" ht="15" customHeight="1">
      <c r="B87" t="s">
        <v>88</v>
      </c>
      <c r="C87" s="49">
        <v>2175</v>
      </c>
      <c r="D87" s="49">
        <v>2205</v>
      </c>
      <c r="E87">
        <f>(1+E7)*D87</f>
        <v>2235.87</v>
      </c>
      <c r="F87" t="str">
        <f t="shared" ca="1" si="28"/>
        <v>=(1+E7)*D87</v>
      </c>
    </row>
    <row r="88" spans="1:6" ht="15" customHeight="1">
      <c r="A88" s="51"/>
      <c r="B88" t="s">
        <v>29</v>
      </c>
      <c r="C88" s="49">
        <v>360</v>
      </c>
      <c r="D88" s="49">
        <v>375</v>
      </c>
      <c r="E88">
        <f>E8</f>
        <v>375</v>
      </c>
      <c r="F88" t="str">
        <f t="shared" ca="1" si="28"/>
        <v>=E8</v>
      </c>
    </row>
    <row r="89" spans="1:6" ht="15" customHeight="1">
      <c r="B89" t="s">
        <v>89</v>
      </c>
      <c r="C89" s="49">
        <v>90</v>
      </c>
      <c r="D89" s="49">
        <v>103</v>
      </c>
      <c r="E89">
        <f>E9</f>
        <v>103</v>
      </c>
      <c r="F89" t="str">
        <f t="shared" ca="1" si="28"/>
        <v>=E9</v>
      </c>
    </row>
    <row r="90" spans="1:6" ht="15" customHeight="1">
      <c r="B90" t="s">
        <v>90</v>
      </c>
      <c r="C90" s="49">
        <v>140</v>
      </c>
      <c r="D90" s="49">
        <v>150</v>
      </c>
      <c r="E90">
        <f>E41</f>
        <v>158.54999999999998</v>
      </c>
      <c r="F90" t="str">
        <f t="shared" ca="1" si="28"/>
        <v>=E41</v>
      </c>
    </row>
    <row r="91" spans="1:6" ht="15" customHeight="1">
      <c r="B91" t="s">
        <v>66</v>
      </c>
      <c r="C91" s="49">
        <v>12</v>
      </c>
      <c r="D91" s="49">
        <v>13</v>
      </c>
      <c r="E91">
        <f>E45</f>
        <v>10.311</v>
      </c>
      <c r="F91" t="str">
        <f t="shared" ca="1" si="28"/>
        <v>=E45</v>
      </c>
    </row>
    <row r="92" spans="1:6" ht="15" customHeight="1">
      <c r="A92" s="51"/>
      <c r="B92" t="s">
        <v>67</v>
      </c>
      <c r="C92" s="49">
        <v>50</v>
      </c>
      <c r="D92" s="49">
        <v>50</v>
      </c>
      <c r="E92">
        <f>D92</f>
        <v>50</v>
      </c>
      <c r="F92" t="str">
        <f t="shared" ca="1" si="28"/>
        <v>=D92</v>
      </c>
    </row>
    <row r="93" spans="1:6" ht="15" customHeight="1">
      <c r="B93" t="s">
        <v>31</v>
      </c>
      <c r="C93" s="49">
        <v>8</v>
      </c>
      <c r="D93" s="49">
        <v>9</v>
      </c>
      <c r="E93">
        <f>E10</f>
        <v>8.5</v>
      </c>
      <c r="F93" t="str">
        <f t="shared" ca="1" si="28"/>
        <v>=E10</v>
      </c>
    </row>
    <row r="94" spans="1:6" ht="15" customHeight="1">
      <c r="B94" t="s">
        <v>91</v>
      </c>
      <c r="C94">
        <f>SUM(C85:C93)</f>
        <v>3760</v>
      </c>
      <c r="D94">
        <f t="shared" ref="D94:E94" si="29">SUM(D85:D93)</f>
        <v>3810</v>
      </c>
      <c r="E94">
        <f t="shared" si="29"/>
        <v>3619.4147099999996</v>
      </c>
      <c r="F94" t="str">
        <f t="shared" ca="1" si="28"/>
        <v>=SUM(E85:E93)</v>
      </c>
    </row>
    <row r="95" spans="1:6" ht="15" customHeight="1">
      <c r="D95" s="44"/>
      <c r="F95" t="str">
        <f t="shared" ca="1" si="28"/>
        <v/>
      </c>
    </row>
    <row r="96" spans="1:6" ht="15" customHeight="1">
      <c r="B96" t="s">
        <v>92</v>
      </c>
      <c r="C96" s="49">
        <v>0</v>
      </c>
      <c r="D96" s="49">
        <v>0</v>
      </c>
      <c r="E96">
        <f>MAX(0,SUM(E85,E87:E93)-SUM(E97:E98,E101))</f>
        <v>0</v>
      </c>
      <c r="F96" t="str">
        <f t="shared" ca="1" si="28"/>
        <v>=MAX(0,SUM(E85,E87:E93)-SUM(E97:E98,E101))</v>
      </c>
    </row>
    <row r="97" spans="1:6" ht="15" customHeight="1">
      <c r="B97" t="s">
        <v>93</v>
      </c>
      <c r="C97" s="49">
        <v>2900</v>
      </c>
      <c r="D97" s="49">
        <v>2940</v>
      </c>
      <c r="E97">
        <f>E12*E87</f>
        <v>2980.4147099999996</v>
      </c>
      <c r="F97" t="str">
        <f t="shared" ca="1" si="28"/>
        <v>=E12*E87</v>
      </c>
    </row>
    <row r="98" spans="1:6" ht="15" customHeight="1">
      <c r="B98" t="s">
        <v>33</v>
      </c>
      <c r="C98" s="49">
        <v>630</v>
      </c>
      <c r="D98" s="49">
        <v>639</v>
      </c>
      <c r="E98">
        <f>E13</f>
        <v>639</v>
      </c>
      <c r="F98" t="str">
        <f t="shared" ca="1" si="28"/>
        <v>=E13</v>
      </c>
    </row>
    <row r="99" spans="1:6" ht="15" customHeight="1">
      <c r="B99" t="s">
        <v>94</v>
      </c>
      <c r="C99">
        <f>SUM(C96:C98)</f>
        <v>3530</v>
      </c>
      <c r="D99">
        <f t="shared" ref="D99:E99" si="30">SUM(D96:D98)</f>
        <v>3579</v>
      </c>
      <c r="E99">
        <f t="shared" si="30"/>
        <v>3619.4147099999996</v>
      </c>
      <c r="F99" t="str">
        <f t="shared" ca="1" si="28"/>
        <v>=SUM(E96:E98)</v>
      </c>
    </row>
    <row r="100" spans="1:6" ht="15" customHeight="1">
      <c r="F100" t="str">
        <f t="shared" ca="1" si="28"/>
        <v/>
      </c>
    </row>
    <row r="101" spans="1:6" ht="15" customHeight="1">
      <c r="B101" t="s">
        <v>65</v>
      </c>
      <c r="C101" s="49">
        <v>230</v>
      </c>
      <c r="D101" s="49">
        <v>231</v>
      </c>
      <c r="E101">
        <f>IF(Circswitch=1,E50,0)</f>
        <v>0</v>
      </c>
      <c r="F101" t="str">
        <f t="shared" ca="1" si="28"/>
        <v>=IF(Circswitch=1,E50,0)</v>
      </c>
    </row>
    <row r="102" spans="1:6" ht="15" customHeight="1">
      <c r="B102" t="s">
        <v>95</v>
      </c>
      <c r="C102">
        <f>SUM(C99,C101)</f>
        <v>3760</v>
      </c>
      <c r="D102">
        <f t="shared" ref="D102:E102" si="31">SUM(D99,D101)</f>
        <v>3810</v>
      </c>
      <c r="E102">
        <f t="shared" si="31"/>
        <v>3619.4147099999996</v>
      </c>
      <c r="F102" t="str">
        <f t="shared" ca="1" si="28"/>
        <v>=SUM(E99,E101)</v>
      </c>
    </row>
    <row r="103" spans="1:6" ht="15" customHeight="1">
      <c r="F103" t="str">
        <f t="shared" ca="1" si="28"/>
        <v/>
      </c>
    </row>
    <row r="104" spans="1:6" ht="15" customHeight="1">
      <c r="B104" t="s">
        <v>96</v>
      </c>
      <c r="C104">
        <f>C102-C94</f>
        <v>0</v>
      </c>
      <c r="D104">
        <f t="shared" ref="D104:E104" si="32">D102-D94</f>
        <v>0</v>
      </c>
      <c r="E104">
        <f t="shared" si="32"/>
        <v>0</v>
      </c>
      <c r="F104" t="str">
        <f t="shared" ca="1" si="28"/>
        <v>=E102-E94</v>
      </c>
    </row>
    <row r="106" spans="1:6" ht="15" customHeight="1">
      <c r="A106" s="4" t="s">
        <v>97</v>
      </c>
    </row>
    <row r="107" spans="1:6" ht="15" customHeight="1">
      <c r="B107" t="s">
        <v>98</v>
      </c>
      <c r="D107" s="45">
        <v>0.1</v>
      </c>
    </row>
    <row r="108" spans="1:6" ht="15" customHeight="1">
      <c r="B108" t="s">
        <v>99</v>
      </c>
      <c r="D108" s="45">
        <v>1.4999999999999999E-2</v>
      </c>
    </row>
    <row r="109" spans="1:6" ht="15" customHeight="1">
      <c r="B109" t="s">
        <v>100</v>
      </c>
    </row>
    <row r="111" spans="1:6" ht="15" customHeight="1">
      <c r="B111" t="s">
        <v>101</v>
      </c>
    </row>
    <row r="113" spans="1:10" ht="15" customHeight="1">
      <c r="B113" t="s">
        <v>102</v>
      </c>
      <c r="D113" s="49">
        <v>0</v>
      </c>
    </row>
    <row r="114" spans="1:10" ht="15" customHeight="1">
      <c r="B114" t="s">
        <v>103</v>
      </c>
      <c r="E114" s="44"/>
      <c r="F114" s="44"/>
      <c r="G114" s="44"/>
      <c r="H114" s="44"/>
      <c r="I114" s="44"/>
      <c r="J114" s="44"/>
    </row>
    <row r="115" spans="1:10" ht="15" customHeight="1">
      <c r="B115" t="s">
        <v>104</v>
      </c>
    </row>
    <row r="116" spans="1:10" ht="15" customHeight="1">
      <c r="B116" t="s">
        <v>105</v>
      </c>
    </row>
    <row r="117" spans="1:10" ht="15" customHeight="1">
      <c r="B117" t="s">
        <v>106</v>
      </c>
    </row>
    <row r="118" spans="1:10" ht="15" customHeight="1">
      <c r="B118" t="s">
        <v>107</v>
      </c>
    </row>
    <row r="119" spans="1:10" ht="15" customHeight="1">
      <c r="B119" t="s">
        <v>108</v>
      </c>
    </row>
    <row r="120" spans="1:10" ht="15" customHeight="1">
      <c r="B120" t="s">
        <v>109</v>
      </c>
    </row>
    <row r="122" spans="1:10" ht="15" customHeight="1">
      <c r="A122" s="4" t="s">
        <v>110</v>
      </c>
    </row>
    <row r="123" spans="1:10" ht="15" customHeight="1">
      <c r="B123" t="s">
        <v>111</v>
      </c>
    </row>
    <row r="125" spans="1:10" ht="15" customHeight="1">
      <c r="B125" t="s">
        <v>112</v>
      </c>
    </row>
    <row r="126" spans="1:10" ht="15" customHeight="1">
      <c r="A126" s="51"/>
      <c r="B126" t="s">
        <v>113</v>
      </c>
      <c r="C126" s="44"/>
      <c r="D126" s="44"/>
      <c r="E126" s="44"/>
      <c r="F126" s="44"/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/>
      <c r="F127" s="44"/>
      <c r="G127" s="44"/>
      <c r="H127" s="44"/>
      <c r="I127" s="44"/>
      <c r="J127" s="44"/>
    </row>
    <row r="128" spans="1:10" ht="15" customHeight="1">
      <c r="B128" t="s">
        <v>115</v>
      </c>
      <c r="C128" s="44"/>
      <c r="D128" s="44"/>
      <c r="E128" s="44"/>
      <c r="F128" s="44"/>
      <c r="G128" s="44"/>
      <c r="H128" s="44"/>
      <c r="I128" s="44"/>
      <c r="J128" s="44"/>
    </row>
    <row r="130" spans="1:10" ht="15" customHeight="1">
      <c r="B130" t="s">
        <v>116</v>
      </c>
    </row>
    <row r="131" spans="1:10" ht="15" customHeight="1">
      <c r="B131" t="s">
        <v>117</v>
      </c>
      <c r="C131" s="44"/>
      <c r="D131" s="44"/>
      <c r="E131" s="44"/>
      <c r="F131" s="44"/>
      <c r="G131" s="44"/>
      <c r="H131" s="44"/>
      <c r="I131" s="44"/>
      <c r="J131" s="44"/>
    </row>
    <row r="133" spans="1:10" ht="15" customHeight="1">
      <c r="B133" t="s">
        <v>118</v>
      </c>
    </row>
    <row r="134" spans="1:10" ht="15" customHeight="1">
      <c r="B134" t="s">
        <v>119</v>
      </c>
      <c r="C134" s="44"/>
      <c r="D134" s="44"/>
      <c r="E134" s="44"/>
      <c r="F134" s="44"/>
      <c r="G134" s="44"/>
      <c r="H134" s="44"/>
      <c r="I134" s="44"/>
      <c r="J134" s="44"/>
    </row>
    <row r="135" spans="1:10" ht="15" customHeight="1">
      <c r="B135" t="s">
        <v>120</v>
      </c>
      <c r="C135" s="44"/>
      <c r="D135" s="44"/>
      <c r="E135" s="44"/>
      <c r="F135" s="44"/>
      <c r="G135" s="44"/>
      <c r="H135" s="44"/>
      <c r="I135" s="44"/>
      <c r="J135" s="44"/>
    </row>
    <row r="137" spans="1:10" ht="15" customHeight="1">
      <c r="B137" t="s">
        <v>121</v>
      </c>
    </row>
    <row r="138" spans="1:10" ht="15" customHeight="1">
      <c r="A138" s="51"/>
      <c r="B138" t="s">
        <v>122</v>
      </c>
    </row>
    <row r="140" spans="1:10" ht="15" customHeight="1">
      <c r="B140" t="s">
        <v>123</v>
      </c>
    </row>
    <row r="141" spans="1:10" ht="15" customHeight="1">
      <c r="B141" t="s">
        <v>124</v>
      </c>
      <c r="C141" s="44"/>
      <c r="D141" s="44"/>
      <c r="E141" s="44"/>
      <c r="F141" s="44"/>
      <c r="G141" s="44"/>
      <c r="H141" s="44"/>
      <c r="I141" s="44"/>
      <c r="J141" s="44"/>
    </row>
    <row r="142" spans="1:10" ht="15" customHeight="1">
      <c r="B142" t="s">
        <v>125</v>
      </c>
      <c r="C142" s="44"/>
      <c r="D142" s="44"/>
      <c r="E142" s="44"/>
      <c r="F142" s="44"/>
      <c r="G142" s="44"/>
      <c r="H142" s="44"/>
      <c r="I142" s="44"/>
      <c r="J142" s="44"/>
    </row>
    <row r="144" spans="1:10" ht="15" customHeight="1">
      <c r="B144" t="s">
        <v>126</v>
      </c>
    </row>
    <row r="145" spans="1:10" ht="15" customHeight="1">
      <c r="B145" t="s">
        <v>127</v>
      </c>
      <c r="C145" s="44"/>
      <c r="D145" s="44"/>
      <c r="E145" s="44"/>
      <c r="F145" s="44"/>
      <c r="G145" s="44"/>
      <c r="H145" s="44"/>
      <c r="I145" s="44"/>
      <c r="J145" s="44"/>
    </row>
    <row r="146" spans="1:10" ht="15" customHeight="1">
      <c r="B146" t="s">
        <v>128</v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B4029B-E8C4-496E-9CB7-2D15DEFDAC18}"/>
</file>

<file path=customXml/itemProps2.xml><?xml version="1.0" encoding="utf-8"?>
<ds:datastoreItem xmlns:ds="http://schemas.openxmlformats.org/officeDocument/2006/customXml" ds:itemID="{CDCC38A6-3310-4BCC-9F76-3B7C015B3069}"/>
</file>

<file path=customXml/itemProps3.xml><?xml version="1.0" encoding="utf-8"?>
<ds:datastoreItem xmlns:ds="http://schemas.openxmlformats.org/officeDocument/2006/customXml" ds:itemID="{3B0449A6-8EF6-479A-BF44-60218F6CA2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2026-03-03T09:55:58Z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