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3.xml" ContentType="application/vnd.openxmlformats-officedocument.drawing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Deal Maker\1 Merger Analysis Cash Deal\Materials Used\5 Equity Value to Enterprise Value Homework\"/>
    </mc:Choice>
  </mc:AlternateContent>
  <bookViews>
    <workbookView xWindow="0" yWindow="0" windowWidth="20730" windowHeight="11760" xr2:uid="{00000000-000D-0000-FFFF-FFFF00000000}"/>
  </bookViews>
  <sheets>
    <sheet name="Welcome" sheetId="1" r:id="rId1"/>
    <sheet name="Info" sheetId="6" r:id="rId2"/>
    <sheet name="M&amp;A Analysis" sheetId="7" r:id="rId3"/>
  </sheet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32" i="7" l="1"/>
  <c r="C26" i="7"/>
  <c r="C28" i="7" s="1"/>
  <c r="C31" i="7" s="1"/>
  <c r="C27" i="7"/>
  <c r="C33" i="7" l="1"/>
  <c r="C34" i="7" s="1"/>
  <c r="C65" i="7" s="1"/>
  <c r="C69" i="7" s="1"/>
  <c r="B32" i="7" l="1"/>
  <c r="B27" i="7"/>
  <c r="B26" i="7"/>
  <c r="A1" i="7" l="1"/>
  <c r="A1" i="6"/>
</calcChain>
</file>

<file path=xl/sharedStrings.xml><?xml version="1.0" encoding="utf-8"?>
<sst xmlns="http://schemas.openxmlformats.org/spreadsheetml/2006/main" count="44" uniqueCount="42">
  <si>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</si>
  <si>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</si>
  <si>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</si>
  <si>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</si>
  <si>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</si>
  <si>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</si>
  <si>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</si>
  <si>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</si>
  <si>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</si>
  <si>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</si>
  <si>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</si>
  <si>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</si>
  <si>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</si>
  <si>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</si>
  <si>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</si>
  <si>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</si>
  <si>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</si>
  <si>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</si>
  <si>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Equity purchase price</t>
  </si>
  <si>
    <t>Options strike price</t>
  </si>
  <si>
    <t>Dilution from options</t>
  </si>
  <si>
    <t>Acquisition enterprise value</t>
  </si>
  <si>
    <t>Current share price</t>
  </si>
  <si>
    <t>Cash and equivalents</t>
  </si>
  <si>
    <t>Merger Analysis</t>
  </si>
  <si>
    <t>Offer premium</t>
  </si>
  <si>
    <t>Offer price</t>
  </si>
  <si>
    <t>Options outstanding are detailed below.</t>
  </si>
  <si>
    <t>Number of options (mm)</t>
  </si>
  <si>
    <t>Basic shares outstanding (mm)</t>
  </si>
  <si>
    <t>Diluted shares outstanding (mm)</t>
  </si>
  <si>
    <t>Acquisition equity value (from previous question)</t>
  </si>
  <si>
    <t>Obligations under capital leases - short term</t>
  </si>
  <si>
    <t>Obligations under capital leases - long term</t>
  </si>
  <si>
    <t>Tab 1</t>
  </si>
  <si>
    <t>M&amp;A analysis</t>
  </si>
  <si>
    <t>Calculate equity purchase price for Holmenkollen Pharma using information below.</t>
  </si>
  <si>
    <t>Assume average strike price for any outstanding options is 0.756</t>
  </si>
  <si>
    <t>Using your answer to the previous question and the most recent balance sheet below, calculate acquisition enterprise value for Holmenkollen Pharma.</t>
  </si>
  <si>
    <t>End</t>
  </si>
  <si>
    <t>Workout A</t>
  </si>
  <si>
    <t>Workout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</si>
</sst>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0.0%"/>
    <numFmt numFmtId="176" formatCode="#,##0.00_);\(#,##0.00\);0.00_);@_)"/>
    <numFmt numFmtId="177" formatCode="#,##0.000_);\(#,##0.000\);0.000_);@_)"/>
    <numFmt numFmtId="181" formatCode="#,##0.0_);\(#,##0.0\)"/>
    <numFmt numFmtId="182" formatCode="#,##0.0_)_%;\(#,##0.0\)_%;#,##0.0_)_%;@_)_%"/>
  </numFmts>
  <fonts count="35" x14ac:knownFonts="1">
    <font>
      <sz val="11"/>
      <color theme="1" tint="0.2499465926084170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2"/>
      <color rgb="FF0000FF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8">
    <xf numFmtId="174" fontId="0" fillId="0" borderId="0"/>
    <xf numFmtId="0" fontId="7" fillId="0" borderId="0" applyNumberFormat="0" applyFill="0" applyBorder="0" applyAlignment="0" applyProtection="0"/>
    <xf numFmtId="167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5" applyNumberFormat="0" applyAlignment="0" applyProtection="0"/>
    <xf numFmtId="0" fontId="19" fillId="10" borderId="6" applyNumberFormat="0" applyAlignment="0" applyProtection="0"/>
    <xf numFmtId="0" fontId="20" fillId="10" borderId="5" applyNumberFormat="0" applyAlignment="0" applyProtection="0"/>
    <xf numFmtId="0" fontId="21" fillId="0" borderId="7" applyNumberFormat="0" applyFill="0" applyAlignment="0" applyProtection="0"/>
    <xf numFmtId="0" fontId="22" fillId="11" borderId="8" applyNumberFormat="0" applyAlignment="0" applyProtection="0"/>
    <xf numFmtId="0" fontId="23" fillId="0" borderId="0" applyNumberFormat="0" applyFill="0" applyBorder="0" applyAlignment="0" applyProtection="0"/>
    <xf numFmtId="0" fontId="10" fillId="12" borderId="9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33" fillId="2" borderId="0" applyNumberFormat="0">
      <alignment horizontal="left"/>
    </xf>
    <xf numFmtId="0" fontId="9" fillId="3" borderId="0" applyNumberFormat="0" applyAlignment="0">
      <alignment horizontal="left"/>
    </xf>
    <xf numFmtId="0" fontId="5" fillId="0" borderId="0" applyNumberFormat="0" applyFill="0" applyBorder="0">
      <alignment horizontal="left" vertical="center"/>
    </xf>
    <xf numFmtId="0" fontId="3" fillId="5" borderId="0" applyNumberFormat="0" applyFont="0" applyAlignment="0" applyProtection="0">
      <alignment vertical="top"/>
    </xf>
    <xf numFmtId="168" fontId="29" fillId="3" borderId="0">
      <alignment horizontal="center"/>
    </xf>
    <xf numFmtId="170" fontId="28" fillId="2" borderId="0">
      <alignment horizontal="center"/>
    </xf>
    <xf numFmtId="170" fontId="4" fillId="0" borderId="0">
      <alignment vertical="top"/>
    </xf>
    <xf numFmtId="168" fontId="3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30" fillId="2" borderId="0" applyFont="0" applyFill="0" applyBorder="0" applyAlignment="0" applyProtection="0"/>
    <xf numFmtId="170" fontId="31" fillId="2" borderId="0" applyNumberFormat="0" applyFill="0" applyBorder="0" applyAlignment="0" applyProtection="0"/>
    <xf numFmtId="170" fontId="32" fillId="0" borderId="0" applyNumberFormat="0" applyFill="0" applyBorder="0" applyAlignment="0">
      <alignment vertical="top"/>
    </xf>
    <xf numFmtId="173" fontId="30" fillId="2" borderId="0" applyFont="0" applyFill="0" applyBorder="0" applyAlignment="0" applyProtection="0"/>
    <xf numFmtId="171" fontId="31" fillId="37" borderId="12" applyNumberFormat="0">
      <protection locked="0"/>
    </xf>
    <xf numFmtId="0" fontId="3" fillId="5" borderId="11" applyFont="0" applyAlignment="0" applyProtection="0">
      <alignment vertical="top"/>
    </xf>
    <xf numFmtId="170" fontId="33" fillId="3" borderId="0" applyNumberFormat="0" applyBorder="0">
      <alignment horizontal="center" vertical="top"/>
    </xf>
    <xf numFmtId="170" fontId="4" fillId="38" borderId="0" applyNumberFormat="0" applyFont="0" applyBorder="0" applyAlignment="0" applyProtection="0">
      <alignment vertical="top"/>
    </xf>
    <xf numFmtId="182" fontId="34" fillId="0" borderId="0" applyFill="0" applyBorder="0" applyAlignment="0" applyProtection="0"/>
    <xf numFmtId="181" fontId="31" fillId="0" borderId="0" applyNumberFormat="0" applyFill="0" applyBorder="0" applyAlignment="0" applyProtection="0"/>
    <xf numFmtId="172" fontId="1" fillId="0" borderId="0" applyFont="0" applyFill="0" applyBorder="0" applyAlignment="0" applyProtection="0"/>
  </cellStyleXfs>
  <cellXfs count="85">
    <xf numFmtId="174" fontId="0" fillId="0" borderId="0" xfId="0"/>
    <xf numFmtId="174" fontId="3" fillId="5" borderId="0" xfId="0" applyFont="1" applyFill="1" applyBorder="1"/>
    <xf numFmtId="174" fontId="3" fillId="4" borderId="0" xfId="0" applyFont="1" applyFill="1" applyBorder="1"/>
    <xf numFmtId="174" fontId="3" fillId="5" borderId="0" xfId="0" applyFont="1" applyFill="1" applyBorder="1" applyAlignment="1">
      <alignment vertical="top" wrapText="1"/>
    </xf>
    <xf numFmtId="174" fontId="3" fillId="5" borderId="1" xfId="0" applyFont="1" applyFill="1" applyBorder="1" applyAlignment="1">
      <alignment vertical="top"/>
    </xf>
    <xf numFmtId="174" fontId="26" fillId="2" borderId="0" xfId="0" applyFont="1" applyFill="1" applyBorder="1" applyAlignment="1"/>
    <xf numFmtId="174" fontId="27" fillId="3" borderId="0" xfId="0" applyFont="1" applyFill="1" applyBorder="1" applyAlignment="1"/>
    <xf numFmtId="174" fontId="4" fillId="5" borderId="0" xfId="0" applyFont="1" applyFill="1" applyBorder="1" applyAlignment="1">
      <alignment horizontal="center" vertical="top"/>
    </xf>
    <xf numFmtId="174" fontId="4" fillId="5" borderId="0" xfId="0" applyFont="1" applyFill="1" applyBorder="1" applyAlignment="1">
      <alignment vertical="top"/>
    </xf>
    <xf numFmtId="174" fontId="26" fillId="2" borderId="0" xfId="0" applyFont="1" applyFill="1" applyBorder="1" applyAlignment="1">
      <alignment vertical="center"/>
    </xf>
    <xf numFmtId="168" fontId="29" fillId="3" borderId="0" xfId="52">
      <alignment horizontal="center"/>
    </xf>
    <xf numFmtId="170" fontId="28" fillId="2" borderId="0" xfId="53">
      <alignment horizontal="center"/>
    </xf>
    <xf numFmtId="170" fontId="33" fillId="2" borderId="0" xfId="48" applyNumberFormat="1" applyAlignment="1"/>
    <xf numFmtId="170" fontId="9" fillId="3" borderId="0" xfId="49" applyNumberFormat="1" applyAlignment="1"/>
    <xf numFmtId="170" fontId="5" fillId="0" borderId="0" xfId="50" applyNumberFormat="1">
      <alignment horizontal="left" vertical="center"/>
    </xf>
    <xf numFmtId="170" fontId="4" fillId="0" borderId="0" xfId="54">
      <alignment vertical="top"/>
    </xf>
    <xf numFmtId="174" fontId="3" fillId="5" borderId="0" xfId="0" applyFont="1" applyFill="1" applyBorder="1" applyAlignment="1">
      <alignment horizontal="left" vertical="top"/>
    </xf>
    <xf numFmtId="174" fontId="3" fillId="5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vertical="top" wrapText="1"/>
    </xf>
    <xf numFmtId="174" fontId="4" fillId="0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horizontal="left" wrapText="1"/>
    </xf>
    <xf numFmtId="174" fontId="3" fillId="0" borderId="0" xfId="0" applyFont="1" applyFill="1" applyBorder="1" applyAlignment="1">
      <alignment vertical="top"/>
    </xf>
    <xf numFmtId="174" fontId="3" fillId="0" borderId="0" xfId="0" applyFont="1" applyFill="1" applyBorder="1"/>
    <xf numFmtId="174" fontId="5" fillId="0" borderId="0" xfId="0" applyFont="1" applyFill="1" applyBorder="1" applyAlignment="1">
      <alignment vertical="center"/>
    </xf>
    <xf numFmtId="174" fontId="6" fillId="0" borderId="0" xfId="0" applyFont="1" applyFill="1" applyBorder="1" applyAlignment="1">
      <alignment vertical="center" wrapText="1"/>
    </xf>
    <xf numFmtId="174" fontId="3" fillId="0" borderId="0" xfId="0" applyFont="1" applyFill="1" applyBorder="1" applyAlignment="1">
      <alignment horizontal="left" vertical="top"/>
    </xf>
    <xf numFmtId="174" fontId="4" fillId="0" borderId="0" xfId="0" applyFont="1" applyFill="1" applyBorder="1" applyAlignment="1">
      <alignment horizontal="center" vertical="top"/>
    </xf>
    <xf numFmtId="174" fontId="8" fillId="0" borderId="0" xfId="0" applyFont="1" applyFill="1" applyBorder="1" applyAlignment="1">
      <alignment vertical="center" wrapText="1"/>
    </xf>
    <xf numFmtId="168" fontId="3" fillId="0" borderId="0" xfId="0" applyNumberFormat="1" applyFont="1" applyFill="1" applyBorder="1" applyAlignment="1">
      <alignment horizontal="left"/>
    </xf>
    <xf numFmtId="174" fontId="3" fillId="0" borderId="0" xfId="0" applyFont="1" applyFill="1" applyBorder="1" applyAlignment="1">
      <alignment horizontal="left"/>
    </xf>
    <xf numFmtId="169" fontId="3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4" fillId="0" borderId="0" xfId="0" applyFont="1" applyFill="1" applyBorder="1" applyAlignment="1">
      <alignment horizontal="left" vertical="top"/>
    </xf>
    <xf numFmtId="174" fontId="4" fillId="0" borderId="0" xfId="0" applyFont="1" applyFill="1" applyBorder="1"/>
    <xf numFmtId="174" fontId="0" fillId="0" borderId="0" xfId="0" applyFill="1" applyBorder="1"/>
    <xf numFmtId="174" fontId="26" fillId="0" borderId="0" xfId="0" applyFont="1" applyFill="1" applyBorder="1" applyAlignment="1"/>
    <xf numFmtId="174" fontId="27" fillId="0" borderId="0" xfId="0" applyFont="1" applyFill="1" applyBorder="1" applyAlignment="1"/>
    <xf numFmtId="170" fontId="31" fillId="0" borderId="0" xfId="58" applyFill="1" applyBorder="1" applyAlignment="1">
      <alignment vertical="top"/>
    </xf>
    <xf numFmtId="170" fontId="3" fillId="5" borderId="0" xfId="51" applyNumberFormat="1" applyFont="1" applyBorder="1" applyAlignment="1">
      <alignment horizontal="left" vertical="top"/>
    </xf>
    <xf numFmtId="170" fontId="4" fillId="5" borderId="0" xfId="51" applyNumberFormat="1" applyFont="1" applyBorder="1" applyAlignment="1">
      <alignment horizontal="center" vertical="top"/>
    </xf>
    <xf numFmtId="170" fontId="3" fillId="5" borderId="0" xfId="51" applyNumberFormat="1" applyFont="1" applyBorder="1" applyAlignment="1"/>
    <xf numFmtId="170" fontId="6" fillId="5" borderId="0" xfId="51" applyNumberFormat="1" applyFont="1" applyBorder="1" applyAlignment="1">
      <alignment vertical="center" wrapText="1"/>
    </xf>
    <xf numFmtId="170" fontId="3" fillId="5" borderId="0" xfId="51" applyNumberFormat="1" applyFont="1" applyAlignment="1">
      <alignment vertical="top"/>
    </xf>
    <xf numFmtId="170" fontId="3" fillId="5" borderId="0" xfId="51" applyNumberFormat="1" applyFont="1" applyAlignment="1"/>
    <xf numFmtId="170" fontId="6" fillId="5" borderId="0" xfId="51" applyNumberFormat="1" applyFont="1" applyAlignment="1">
      <alignment vertical="center" wrapText="1"/>
    </xf>
    <xf numFmtId="0" fontId="3" fillId="5" borderId="11" xfId="62" applyFont="1" applyAlignment="1">
      <alignment vertical="top"/>
    </xf>
    <xf numFmtId="0" fontId="4" fillId="5" borderId="11" xfId="62" applyFont="1" applyAlignment="1">
      <alignment horizontal="center" vertical="top"/>
    </xf>
    <xf numFmtId="0" fontId="3" fillId="5" borderId="11" xfId="62" applyFont="1" applyAlignment="1"/>
    <xf numFmtId="0" fontId="6" fillId="5" borderId="11" xfId="62" applyFont="1" applyAlignment="1">
      <alignment vertical="center" wrapText="1"/>
    </xf>
    <xf numFmtId="174" fontId="26" fillId="0" borderId="0" xfId="0" applyFont="1" applyFill="1" applyBorder="1" applyAlignment="1">
      <alignment vertical="center"/>
    </xf>
    <xf numFmtId="170" fontId="8" fillId="5" borderId="0" xfId="51" applyNumberFormat="1" applyFont="1" applyAlignment="1">
      <alignment vertical="center" wrapText="1"/>
    </xf>
    <xf numFmtId="0" fontId="4" fillId="5" borderId="11" xfId="62" applyFont="1" applyAlignment="1"/>
    <xf numFmtId="0" fontId="3" fillId="5" borderId="11" xfId="62" applyFont="1" applyAlignment="1">
      <alignment horizontal="left"/>
    </xf>
    <xf numFmtId="0" fontId="8" fillId="5" borderId="11" xfId="62" applyFont="1" applyAlignment="1">
      <alignment horizontal="center" vertical="center" wrapText="1"/>
    </xf>
    <xf numFmtId="0" fontId="8" fillId="5" borderId="11" xfId="62" applyFont="1" applyAlignment="1">
      <alignment vertical="center" wrapText="1"/>
    </xf>
    <xf numFmtId="170" fontId="31" fillId="37" borderId="12" xfId="61" applyNumberFormat="1">
      <protection locked="0"/>
    </xf>
    <xf numFmtId="170" fontId="3" fillId="0" borderId="0" xfId="51" applyNumberFormat="1" applyFont="1" applyFill="1" applyAlignment="1"/>
    <xf numFmtId="0" fontId="3" fillId="0" borderId="0" xfId="62" applyFont="1" applyFill="1" applyBorder="1" applyAlignment="1"/>
    <xf numFmtId="174" fontId="0" fillId="5" borderId="0" xfId="51" applyNumberFormat="1" applyFont="1" applyAlignment="1"/>
    <xf numFmtId="174" fontId="3" fillId="5" borderId="0" xfId="51" applyNumberFormat="1" applyFont="1" applyAlignment="1">
      <alignment vertical="top"/>
    </xf>
    <xf numFmtId="0" fontId="0" fillId="5" borderId="11" xfId="62" applyFont="1" applyAlignment="1"/>
    <xf numFmtId="174" fontId="5" fillId="5" borderId="0" xfId="51" applyNumberFormat="1" applyFont="1" applyAlignment="1">
      <alignment vertical="center"/>
    </xf>
    <xf numFmtId="0" fontId="4" fillId="5" borderId="11" xfId="62" applyFont="1" applyAlignment="1">
      <alignment horizontal="left" vertical="top"/>
    </xf>
    <xf numFmtId="172" fontId="0" fillId="0" borderId="0" xfId="57" applyFont="1" applyFill="1"/>
    <xf numFmtId="174" fontId="31" fillId="0" borderId="0" xfId="58" applyNumberFormat="1" applyFill="1"/>
    <xf numFmtId="175" fontId="0" fillId="0" borderId="0" xfId="0" applyNumberFormat="1"/>
    <xf numFmtId="176" fontId="31" fillId="0" borderId="0" xfId="58" applyNumberFormat="1" applyFill="1"/>
    <xf numFmtId="176" fontId="0" fillId="0" borderId="0" xfId="0" applyNumberFormat="1"/>
    <xf numFmtId="177" fontId="31" fillId="0" borderId="0" xfId="58" applyNumberFormat="1" applyFill="1"/>
    <xf numFmtId="172" fontId="31" fillId="0" borderId="0" xfId="57" applyFont="1" applyFill="1"/>
    <xf numFmtId="170" fontId="3" fillId="5" borderId="0" xfId="51" applyNumberFormat="1" applyFont="1" applyAlignment="1">
      <alignment horizontal="left"/>
    </xf>
    <xf numFmtId="174" fontId="0" fillId="0" borderId="0" xfId="0" applyNumberFormat="1"/>
    <xf numFmtId="170" fontId="3" fillId="5" borderId="0" xfId="51" applyNumberFormat="1" applyFont="1" applyAlignment="1">
      <alignment horizontal="left"/>
    </xf>
    <xf numFmtId="170" fontId="33" fillId="2" borderId="0" xfId="48" applyNumberFormat="1" applyFill="1" applyAlignment="1">
      <alignment horizontal="center" wrapText="1"/>
    </xf>
    <xf numFmtId="174" fontId="6" fillId="0" borderId="0" xfId="0" applyFont="1" applyFill="1" applyBorder="1" applyAlignment="1">
      <alignment horizontal="center" vertical="center" wrapText="1"/>
    </xf>
    <xf numFmtId="170" fontId="3" fillId="5" borderId="0" xfId="51" applyNumberFormat="1" applyFont="1" applyBorder="1" applyAlignment="1">
      <alignment horizontal="left" vertical="top"/>
    </xf>
    <xf numFmtId="170" fontId="33" fillId="3" borderId="0" xfId="49" applyNumberFormat="1" applyFont="1" applyAlignment="1">
      <alignment horizontal="center" vertical="center"/>
    </xf>
    <xf numFmtId="170" fontId="32" fillId="5" borderId="0" xfId="59" applyNumberFormat="1" applyFill="1" applyBorder="1" applyAlignment="1">
      <alignment horizontal="center" vertical="center" wrapText="1"/>
    </xf>
    <xf numFmtId="174" fontId="8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5" fillId="5" borderId="0" xfId="0" applyFont="1" applyFill="1" applyBorder="1" applyAlignment="1">
      <alignment horizontal="left" vertical="center"/>
    </xf>
    <xf numFmtId="174" fontId="5" fillId="5" borderId="0" xfId="50" applyNumberFormat="1" applyFill="1" applyAlignment="1">
      <alignment horizontal="left" vertical="center"/>
    </xf>
    <xf numFmtId="170" fontId="3" fillId="5" borderId="0" xfId="51" applyNumberFormat="1" applyFont="1" applyAlignment="1">
      <alignment horizontal="left"/>
    </xf>
    <xf numFmtId="168" fontId="3" fillId="5" borderId="0" xfId="51" applyNumberFormat="1" applyFont="1" applyAlignment="1">
      <alignment horizontal="left"/>
    </xf>
    <xf numFmtId="169" fontId="3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ard_number_1dp" xfId="65" xr:uid="{00000000-0005-0000-0000-000029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E000000}"/>
    <cellStyle name="Hist Proj Title" xfId="53" xr:uid="{00000000-0005-0000-0000-00002F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8000000}"/>
    <cellStyle name="Output" xfId="16" builtinId="21" hidden="1"/>
    <cellStyle name="P" xfId="67" xr:uid="{00000000-0005-0000-0000-00003A000000}"/>
    <cellStyle name="Percent" xfId="6" builtinId="5" hidden="1"/>
    <cellStyle name="Percent" xfId="57" builtinId="5" customBuiltin="1"/>
    <cellStyle name="Primary Title" xfId="48" xr:uid="{00000000-0005-0000-0000-00003D000000}"/>
    <cellStyle name="Row Label" xfId="54" xr:uid="{00000000-0005-0000-0000-00003E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95249</xdr:colOff>
      <xdr:row>11</xdr:row>
      <xdr:rowOff>185166</xdr:rowOff>
    </xdr:from>
    <xdr:to>
      <xdr:col>5</xdr:col>
      <xdr:colOff>304800</xdr:colOff>
      <xdr:row>23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499" y="6281166"/>
          <a:ext cx="5715001" cy="212940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37</xdr:row>
      <xdr:rowOff>95250</xdr:rowOff>
    </xdr:from>
    <xdr:to>
      <xdr:col>7</xdr:col>
      <xdr:colOff>323850</xdr:colOff>
      <xdr:row>63</xdr:row>
      <xdr:rowOff>116925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t="1414"/>
        <a:stretch/>
      </xdr:blipFill>
      <xdr:spPr>
        <a:xfrm>
          <a:off x="114300" y="11334750"/>
          <a:ext cx="7277100" cy="4974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1" customWidth="1"/>
    <col min="2" max="13" width="9.265625" style="31" customWidth="1"/>
    <col min="14" max="14" width="9.86328125" style="31" customWidth="1"/>
    <col min="15" max="26" width="9.1328125" style="31" customWidth="1"/>
    <col min="27" max="16384" width="9.1328125" style="31"/>
  </cols>
  <sheetData>
    <row r="1" spans="1:14" s="35" customFormat="1" ht="189.75" customHeight="1" x14ac:dyDescent="0.8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</row>
    <row r="2" spans="1:14" s="21" customFormat="1" ht="75" customHeight="1" x14ac:dyDescent="0.45">
      <c r="A2" s="76" t="s">
        <v>24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8"/>
      <c r="B4" s="39"/>
      <c r="C4" s="75"/>
      <c r="D4" s="75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45">
      <c r="A5" s="77" t="s">
        <v>11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</row>
    <row r="6" spans="1:14" s="22" customFormat="1" ht="15" customHeight="1" x14ac:dyDescent="0.45">
      <c r="A6" s="77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</row>
    <row r="7" spans="1:14" s="22" customFormat="1" ht="15" customHeight="1" x14ac:dyDescent="0.45">
      <c r="A7" s="77" t="str">
        <f ca="1">"© "&amp;YEAR(TODAY())&amp;" Financial Edge Training"</f>
        <v>© 2017 Financial Edge Training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</row>
    <row r="8" spans="1:14" s="22" customFormat="1" ht="15" customHeight="1" thickBot="1" x14ac:dyDescent="0.5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45">
      <c r="F9" s="27"/>
      <c r="G9" s="78"/>
      <c r="H9" s="78"/>
      <c r="I9" s="78"/>
      <c r="J9" s="78"/>
      <c r="K9" s="27"/>
    </row>
    <row r="10" spans="1:14" s="22" customFormat="1" ht="15" customHeight="1" x14ac:dyDescent="0.45">
      <c r="B10" s="23"/>
      <c r="C10" s="23"/>
      <c r="F10" s="27"/>
      <c r="G10" s="78"/>
      <c r="H10" s="78"/>
      <c r="I10" s="78"/>
      <c r="J10" s="78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74"/>
      <c r="H12" s="74"/>
      <c r="I12" s="74"/>
      <c r="J12" s="74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74"/>
      <c r="H13" s="74"/>
      <c r="I13" s="74"/>
      <c r="J13" s="74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74"/>
      <c r="H14" s="74"/>
      <c r="I14" s="74"/>
      <c r="J14" s="74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74"/>
      <c r="H16" s="74"/>
      <c r="I16" s="74"/>
      <c r="J16" s="74"/>
      <c r="K16" s="24"/>
    </row>
    <row r="17" spans="1:12" s="22" customFormat="1" ht="15" customHeight="1" x14ac:dyDescent="0.4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4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4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4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4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5" customFormat="1" ht="45" customHeight="1" x14ac:dyDescent="0.85">
      <c r="A1" s="12" t="str">
        <f>Welcome!A2</f>
        <v>Merger Analysis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65">
      <c r="A2" s="13" t="s">
        <v>16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80" t="s">
        <v>0</v>
      </c>
      <c r="C4" s="80"/>
      <c r="D4" s="80"/>
      <c r="E4" s="80"/>
      <c r="F4" s="80"/>
      <c r="G4" s="80"/>
      <c r="H4" s="80"/>
      <c r="I4" s="80"/>
      <c r="K4" s="1"/>
      <c r="L4" s="80" t="s">
        <v>2</v>
      </c>
      <c r="M4" s="80"/>
      <c r="N4" s="80"/>
      <c r="O4" s="80"/>
      <c r="P4" s="80"/>
      <c r="Q4" s="44"/>
      <c r="R4" s="44"/>
    </row>
    <row r="5" spans="1:18" s="2" customFormat="1" ht="15" customHeight="1" x14ac:dyDescent="0.45">
      <c r="A5" s="16"/>
      <c r="B5" s="7" t="s">
        <v>1</v>
      </c>
      <c r="C5" s="72" t="s">
        <v>35</v>
      </c>
      <c r="D5" s="42"/>
      <c r="E5" s="42"/>
      <c r="F5" s="17"/>
      <c r="G5" s="17"/>
      <c r="H5" s="17"/>
      <c r="I5" s="17"/>
      <c r="K5" s="17"/>
      <c r="L5" s="8" t="s">
        <v>3</v>
      </c>
      <c r="M5" s="8"/>
      <c r="N5" s="82" t="s">
        <v>9</v>
      </c>
      <c r="O5" s="82"/>
      <c r="P5" s="82"/>
      <c r="Q5" s="82"/>
      <c r="R5" s="44"/>
    </row>
    <row r="6" spans="1:18" s="2" customFormat="1" ht="15" customHeight="1" x14ac:dyDescent="0.45">
      <c r="A6" s="3"/>
      <c r="B6" s="7"/>
      <c r="C6" s="72"/>
      <c r="D6" s="42"/>
      <c r="E6" s="42"/>
      <c r="F6" s="17"/>
      <c r="G6" s="17"/>
      <c r="H6" s="17"/>
      <c r="I6" s="17"/>
      <c r="K6" s="17"/>
      <c r="L6" s="8" t="s">
        <v>4</v>
      </c>
      <c r="M6" s="8"/>
      <c r="N6" s="83"/>
      <c r="O6" s="83"/>
      <c r="P6" s="83"/>
      <c r="Q6" s="83"/>
      <c r="R6" s="44"/>
    </row>
    <row r="7" spans="1:18" s="2" customFormat="1" ht="15" customHeight="1" x14ac:dyDescent="0.45">
      <c r="A7" s="17"/>
      <c r="B7" s="7"/>
      <c r="C7" s="72"/>
      <c r="D7" s="42"/>
      <c r="E7" s="42"/>
      <c r="F7" s="17"/>
      <c r="G7" s="17"/>
      <c r="H7" s="17"/>
      <c r="I7" s="17"/>
      <c r="K7" s="17"/>
      <c r="L7" s="8" t="s">
        <v>5</v>
      </c>
      <c r="M7" s="8"/>
      <c r="N7" s="82"/>
      <c r="O7" s="82"/>
      <c r="P7" s="82"/>
      <c r="Q7" s="82"/>
      <c r="R7" s="44"/>
    </row>
    <row r="8" spans="1:18" s="2" customFormat="1" ht="15" customHeight="1" x14ac:dyDescent="0.45">
      <c r="A8" s="17"/>
      <c r="B8" s="7"/>
      <c r="C8" s="70"/>
      <c r="D8" s="42"/>
      <c r="E8" s="42"/>
      <c r="F8" s="17"/>
      <c r="G8" s="17"/>
      <c r="H8" s="17"/>
      <c r="I8" s="17"/>
      <c r="K8" s="17"/>
      <c r="L8" s="8" t="s">
        <v>6</v>
      </c>
      <c r="M8" s="8"/>
      <c r="N8" s="82"/>
      <c r="O8" s="82"/>
      <c r="P8" s="82"/>
      <c r="Q8" s="82"/>
      <c r="R8" s="44"/>
    </row>
    <row r="9" spans="1:18" s="2" customFormat="1" ht="15" customHeight="1" x14ac:dyDescent="0.45">
      <c r="A9" s="42"/>
      <c r="B9" s="42"/>
      <c r="C9" s="42"/>
      <c r="D9" s="42"/>
      <c r="E9" s="42"/>
      <c r="F9" s="42"/>
      <c r="G9" s="42"/>
      <c r="H9" s="42"/>
      <c r="I9" s="42"/>
      <c r="K9" s="17"/>
      <c r="L9" s="8" t="s">
        <v>7</v>
      </c>
      <c r="M9" s="8"/>
      <c r="N9" s="82" t="s">
        <v>10</v>
      </c>
      <c r="O9" s="82"/>
      <c r="P9" s="82"/>
      <c r="Q9" s="82"/>
      <c r="R9" s="44"/>
    </row>
    <row r="10" spans="1:18" s="2" customFormat="1" ht="15" customHeight="1" x14ac:dyDescent="0.45">
      <c r="A10" s="43"/>
      <c r="B10" s="43"/>
      <c r="C10" s="43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84">
        <v>0</v>
      </c>
      <c r="O10" s="84"/>
      <c r="P10" s="84"/>
      <c r="Q10" s="84"/>
      <c r="R10" s="50"/>
    </row>
    <row r="11" spans="1:18" s="2" customFormat="1" ht="15" customHeight="1" thickBot="1" x14ac:dyDescent="0.5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8"/>
      <c r="B13" s="81" t="s">
        <v>17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N13" s="1"/>
      <c r="O13" s="80" t="s">
        <v>12</v>
      </c>
      <c r="P13" s="80"/>
      <c r="Q13" s="80"/>
      <c r="R13" s="61"/>
    </row>
    <row r="14" spans="1:18" s="2" customFormat="1" ht="15" customHeight="1" x14ac:dyDescent="0.45">
      <c r="A14" s="59"/>
      <c r="B14" s="79" t="s">
        <v>34</v>
      </c>
      <c r="C14" s="79"/>
      <c r="D14" s="79" t="s">
        <v>35</v>
      </c>
      <c r="E14" s="79"/>
      <c r="F14" s="79"/>
      <c r="G14" s="79"/>
      <c r="H14" s="79"/>
      <c r="I14" s="79"/>
      <c r="J14" s="79"/>
      <c r="K14" s="79"/>
      <c r="L14" s="79"/>
      <c r="N14" s="16"/>
      <c r="O14" s="26"/>
      <c r="P14" s="21"/>
      <c r="Q14" s="21"/>
      <c r="R14" s="59"/>
    </row>
    <row r="15" spans="1:18" s="2" customFormat="1" ht="15" customHeight="1" x14ac:dyDescent="0.45">
      <c r="A15" s="59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N15" s="3"/>
      <c r="O15" s="26"/>
      <c r="P15" s="55" t="s">
        <v>13</v>
      </c>
      <c r="Q15" s="21"/>
      <c r="R15" s="59"/>
    </row>
    <row r="16" spans="1:18" s="2" customFormat="1" ht="15" customHeight="1" x14ac:dyDescent="0.45">
      <c r="A16" s="59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N16" s="17"/>
      <c r="O16" s="26"/>
      <c r="P16" s="37" t="s">
        <v>14</v>
      </c>
      <c r="Q16" s="21"/>
      <c r="R16" s="59"/>
    </row>
    <row r="17" spans="1:18" s="2" customFormat="1" ht="15" customHeight="1" x14ac:dyDescent="0.45">
      <c r="A17" s="59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N17" s="17"/>
      <c r="O17" s="26"/>
      <c r="P17" t="s">
        <v>15</v>
      </c>
      <c r="Q17" s="21"/>
      <c r="R17" s="59"/>
    </row>
    <row r="18" spans="1:18" s="2" customFormat="1" ht="15" customHeight="1" x14ac:dyDescent="0.45">
      <c r="A18" s="43"/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N18" s="43"/>
      <c r="O18" s="56"/>
      <c r="P18" s="56"/>
      <c r="Q18" s="56"/>
      <c r="R18" s="43"/>
    </row>
    <row r="19" spans="1:18" ht="14.65" thickBot="1" x14ac:dyDescent="0.5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45">
      <c r="Q20" s="57"/>
      <c r="R20" s="34"/>
    </row>
    <row r="21" spans="1:18" x14ac:dyDescent="0.4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4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4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4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4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4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J78"/>
  <sheetViews>
    <sheetView zoomScaleNormal="100" workbookViewId="0"/>
  </sheetViews>
  <sheetFormatPr defaultColWidth="9.1328125" defaultRowHeight="15" customHeight="1" x14ac:dyDescent="0.45"/>
  <cols>
    <col min="1" max="1" width="1.3984375" style="14" customWidth="1"/>
    <col min="2" max="2" width="49.59765625" style="15" customWidth="1"/>
    <col min="3" max="10" width="11" customWidth="1"/>
    <col min="11" max="12" width="9.265625" customWidth="1"/>
  </cols>
  <sheetData>
    <row r="1" spans="1:10" s="49" customFormat="1" ht="45" customHeight="1" x14ac:dyDescent="0.85">
      <c r="A1" s="12" t="str">
        <f>Welcome!A2</f>
        <v>Merger Analysis</v>
      </c>
      <c r="B1" s="9"/>
      <c r="C1" s="11"/>
      <c r="D1" s="11"/>
      <c r="E1" s="11"/>
      <c r="F1" s="11"/>
      <c r="G1" s="11"/>
      <c r="H1" s="11"/>
      <c r="I1" s="11"/>
      <c r="J1" s="11"/>
    </row>
    <row r="2" spans="1:10" s="36" customFormat="1" ht="30" customHeight="1" x14ac:dyDescent="0.65">
      <c r="A2" s="13" t="s">
        <v>16</v>
      </c>
      <c r="B2" s="6"/>
      <c r="C2" s="10"/>
      <c r="D2" s="10"/>
      <c r="E2" s="10"/>
      <c r="F2" s="10"/>
      <c r="G2" s="10"/>
      <c r="H2" s="10"/>
      <c r="I2" s="10"/>
      <c r="J2" s="10"/>
    </row>
    <row r="4" spans="1:10" ht="15" customHeight="1" x14ac:dyDescent="0.45">
      <c r="A4" s="14" t="s">
        <v>40</v>
      </c>
      <c r="I4" s="65"/>
    </row>
    <row r="5" spans="1:10" ht="15" customHeight="1" x14ac:dyDescent="0.45">
      <c r="B5" s="15" t="s">
        <v>36</v>
      </c>
      <c r="I5" s="65"/>
    </row>
    <row r="6" spans="1:10" ht="15" customHeight="1" x14ac:dyDescent="0.45">
      <c r="I6" s="65"/>
    </row>
    <row r="7" spans="1:10" ht="15" customHeight="1" x14ac:dyDescent="0.45">
      <c r="B7" s="15" t="s">
        <v>22</v>
      </c>
      <c r="C7" s="66">
        <v>5.0599999999999996</v>
      </c>
      <c r="I7" s="65"/>
    </row>
    <row r="8" spans="1:10" ht="15" customHeight="1" x14ac:dyDescent="0.45">
      <c r="B8" s="15" t="s">
        <v>25</v>
      </c>
      <c r="C8" s="69">
        <v>0.3</v>
      </c>
      <c r="I8" s="65"/>
    </row>
    <row r="9" spans="1:10" ht="15" customHeight="1" x14ac:dyDescent="0.45">
      <c r="B9" s="15" t="s">
        <v>29</v>
      </c>
      <c r="C9" s="68">
        <v>261.18017300000002</v>
      </c>
      <c r="I9" s="65"/>
    </row>
    <row r="10" spans="1:10" ht="15" customHeight="1" x14ac:dyDescent="0.45">
      <c r="B10" s="15" t="s">
        <v>37</v>
      </c>
      <c r="C10" s="68"/>
      <c r="I10" s="65"/>
    </row>
    <row r="11" spans="1:10" ht="15" customHeight="1" x14ac:dyDescent="0.45">
      <c r="C11" s="64"/>
      <c r="I11" s="65"/>
    </row>
    <row r="12" spans="1:10" ht="15" customHeight="1" x14ac:dyDescent="0.45">
      <c r="B12" s="15" t="s">
        <v>27</v>
      </c>
      <c r="I12" s="65"/>
    </row>
    <row r="13" spans="1:10" ht="15" customHeight="1" x14ac:dyDescent="0.45">
      <c r="I13" s="65"/>
    </row>
    <row r="14" spans="1:10" ht="15" customHeight="1" x14ac:dyDescent="0.45">
      <c r="I14" s="65"/>
    </row>
    <row r="15" spans="1:10" ht="15" customHeight="1" x14ac:dyDescent="0.45">
      <c r="I15" s="65"/>
    </row>
    <row r="16" spans="1:10" ht="15" customHeight="1" x14ac:dyDescent="0.45">
      <c r="I16" s="65"/>
    </row>
    <row r="17" spans="2:9" ht="15" customHeight="1" x14ac:dyDescent="0.45">
      <c r="I17" s="65"/>
    </row>
    <row r="18" spans="2:9" ht="15" customHeight="1" x14ac:dyDescent="0.45">
      <c r="I18" s="65"/>
    </row>
    <row r="19" spans="2:9" ht="15" customHeight="1" x14ac:dyDescent="0.45">
      <c r="I19" s="65"/>
    </row>
    <row r="20" spans="2:9" ht="15" customHeight="1" x14ac:dyDescent="0.45">
      <c r="I20" s="65"/>
    </row>
    <row r="21" spans="2:9" ht="15" customHeight="1" x14ac:dyDescent="0.45">
      <c r="I21" s="65"/>
    </row>
    <row r="22" spans="2:9" ht="15" customHeight="1" x14ac:dyDescent="0.45">
      <c r="I22" s="65"/>
    </row>
    <row r="23" spans="2:9" ht="15" customHeight="1" x14ac:dyDescent="0.45">
      <c r="I23" s="65"/>
    </row>
    <row r="24" spans="2:9" ht="15" customHeight="1" x14ac:dyDescent="0.45">
      <c r="I24" s="65"/>
    </row>
    <row r="25" spans="2:9" ht="15" customHeight="1" x14ac:dyDescent="0.45">
      <c r="I25" s="65"/>
    </row>
    <row r="26" spans="2:9" ht="15" customHeight="1" x14ac:dyDescent="0.45">
      <c r="B26" s="15" t="str">
        <f>B7</f>
        <v>Current share price</v>
      </c>
      <c r="C26" s="67">
        <f>C7</f>
        <v>5.0599999999999996</v>
      </c>
      <c r="I26" s="65"/>
    </row>
    <row r="27" spans="2:9" ht="15" customHeight="1" x14ac:dyDescent="0.45">
      <c r="B27" s="15" t="str">
        <f>B8</f>
        <v>Offer premium</v>
      </c>
      <c r="C27" s="63">
        <f>C8</f>
        <v>0.3</v>
      </c>
      <c r="I27" s="65"/>
    </row>
    <row r="28" spans="2:9" ht="15" customHeight="1" x14ac:dyDescent="0.45">
      <c r="B28" s="15" t="s">
        <v>26</v>
      </c>
      <c r="C28" s="67">
        <f>C26*(1+C27)</f>
        <v>6.5779999999999994</v>
      </c>
      <c r="I28" s="65"/>
    </row>
    <row r="29" spans="2:9" ht="15" customHeight="1" x14ac:dyDescent="0.45">
      <c r="B29" s="15" t="s">
        <v>28</v>
      </c>
      <c r="C29" s="68">
        <v>8.4314999999999998</v>
      </c>
      <c r="I29" s="65"/>
    </row>
    <row r="30" spans="2:9" ht="15" customHeight="1" x14ac:dyDescent="0.45">
      <c r="B30" s="15" t="s">
        <v>19</v>
      </c>
      <c r="C30" s="66">
        <v>0.75600000000000001</v>
      </c>
      <c r="I30" s="65"/>
    </row>
    <row r="31" spans="2:9" ht="15" customHeight="1" x14ac:dyDescent="0.45">
      <c r="B31" s="15" t="s">
        <v>20</v>
      </c>
      <c r="C31" s="71">
        <f>(C28-C30)/C28*C29</f>
        <v>7.4624799331103677</v>
      </c>
      <c r="I31" s="65"/>
    </row>
    <row r="32" spans="2:9" ht="15" customHeight="1" x14ac:dyDescent="0.45">
      <c r="B32" s="15" t="str">
        <f>B9</f>
        <v>Basic shares outstanding (mm)</v>
      </c>
      <c r="C32" s="71">
        <f>C9</f>
        <v>261.18017300000002</v>
      </c>
      <c r="I32" s="65"/>
    </row>
    <row r="33" spans="1:9" ht="15" customHeight="1" x14ac:dyDescent="0.45">
      <c r="B33" s="15" t="s">
        <v>30</v>
      </c>
      <c r="C33">
        <f>C32+C31</f>
        <v>268.64265293311041</v>
      </c>
      <c r="I33" s="65"/>
    </row>
    <row r="34" spans="1:9" ht="15" customHeight="1" x14ac:dyDescent="0.45">
      <c r="B34" s="15" t="s">
        <v>18</v>
      </c>
      <c r="C34">
        <f>C33*C28</f>
        <v>1767.1313709940002</v>
      </c>
      <c r="I34" s="65"/>
    </row>
    <row r="35" spans="1:9" ht="15" customHeight="1" x14ac:dyDescent="0.45">
      <c r="I35" s="65"/>
    </row>
    <row r="36" spans="1:9" ht="15" customHeight="1" x14ac:dyDescent="0.45">
      <c r="A36" s="14" t="s">
        <v>41</v>
      </c>
      <c r="I36" s="65"/>
    </row>
    <row r="37" spans="1:9" ht="15" customHeight="1" x14ac:dyDescent="0.45">
      <c r="B37" s="15" t="s">
        <v>38</v>
      </c>
      <c r="I37" s="65"/>
    </row>
    <row r="38" spans="1:9" ht="15" customHeight="1" x14ac:dyDescent="0.45">
      <c r="I38" s="65"/>
    </row>
    <row r="39" spans="1:9" ht="15" customHeight="1" x14ac:dyDescent="0.45">
      <c r="I39" s="65"/>
    </row>
    <row r="40" spans="1:9" ht="15" customHeight="1" x14ac:dyDescent="0.45">
      <c r="I40" s="65"/>
    </row>
    <row r="41" spans="1:9" ht="15" customHeight="1" x14ac:dyDescent="0.45">
      <c r="I41" s="65"/>
    </row>
    <row r="42" spans="1:9" ht="15" customHeight="1" x14ac:dyDescent="0.45">
      <c r="I42" s="65"/>
    </row>
    <row r="43" spans="1:9" ht="15" customHeight="1" x14ac:dyDescent="0.45">
      <c r="I43" s="65"/>
    </row>
    <row r="44" spans="1:9" ht="15" customHeight="1" x14ac:dyDescent="0.45">
      <c r="I44" s="65"/>
    </row>
    <row r="45" spans="1:9" ht="15" customHeight="1" x14ac:dyDescent="0.45">
      <c r="I45" s="65"/>
    </row>
    <row r="46" spans="1:9" ht="15" customHeight="1" x14ac:dyDescent="0.45">
      <c r="I46" s="65"/>
    </row>
    <row r="47" spans="1:9" ht="15" customHeight="1" x14ac:dyDescent="0.45">
      <c r="I47" s="65"/>
    </row>
    <row r="48" spans="1:9" ht="15" customHeight="1" x14ac:dyDescent="0.45">
      <c r="I48" s="65"/>
    </row>
    <row r="49" spans="9:9" ht="15" customHeight="1" x14ac:dyDescent="0.45">
      <c r="I49" s="65"/>
    </row>
    <row r="50" spans="9:9" ht="15" customHeight="1" x14ac:dyDescent="0.45">
      <c r="I50" s="65"/>
    </row>
    <row r="51" spans="9:9" ht="15" customHeight="1" x14ac:dyDescent="0.45">
      <c r="I51" s="65"/>
    </row>
    <row r="52" spans="9:9" ht="15" customHeight="1" x14ac:dyDescent="0.45">
      <c r="I52" s="65"/>
    </row>
    <row r="53" spans="9:9" ht="15" customHeight="1" x14ac:dyDescent="0.45">
      <c r="I53" s="65"/>
    </row>
    <row r="54" spans="9:9" ht="15" customHeight="1" x14ac:dyDescent="0.45">
      <c r="I54" s="65"/>
    </row>
    <row r="55" spans="9:9" ht="15" customHeight="1" x14ac:dyDescent="0.45">
      <c r="I55" s="65"/>
    </row>
    <row r="56" spans="9:9" ht="15" customHeight="1" x14ac:dyDescent="0.45">
      <c r="I56" s="65"/>
    </row>
    <row r="57" spans="9:9" ht="15" customHeight="1" x14ac:dyDescent="0.45">
      <c r="I57" s="65"/>
    </row>
    <row r="58" spans="9:9" ht="15" customHeight="1" x14ac:dyDescent="0.45">
      <c r="I58" s="65"/>
    </row>
    <row r="59" spans="9:9" ht="15" customHeight="1" x14ac:dyDescent="0.45">
      <c r="I59" s="65"/>
    </row>
    <row r="60" spans="9:9" ht="15" customHeight="1" x14ac:dyDescent="0.45">
      <c r="I60" s="65"/>
    </row>
    <row r="61" spans="9:9" ht="15" customHeight="1" x14ac:dyDescent="0.45">
      <c r="I61" s="65"/>
    </row>
    <row r="62" spans="9:9" ht="15" customHeight="1" x14ac:dyDescent="0.45">
      <c r="I62" s="65"/>
    </row>
    <row r="63" spans="9:9" ht="15" customHeight="1" x14ac:dyDescent="0.45">
      <c r="I63" s="65"/>
    </row>
    <row r="64" spans="9:9" ht="15" customHeight="1" x14ac:dyDescent="0.45">
      <c r="I64" s="65"/>
    </row>
    <row r="65" spans="1:9" ht="15" customHeight="1" x14ac:dyDescent="0.45">
      <c r="B65" s="15" t="s">
        <v>31</v>
      </c>
      <c r="C65">
        <f>C34</f>
        <v>1767.1313709940002</v>
      </c>
      <c r="I65" s="65"/>
    </row>
    <row r="66" spans="1:9" ht="15" customHeight="1" x14ac:dyDescent="0.45">
      <c r="B66" s="15" t="s">
        <v>32</v>
      </c>
      <c r="C66" s="64">
        <v>0.111</v>
      </c>
      <c r="I66" s="65"/>
    </row>
    <row r="67" spans="1:9" ht="15" customHeight="1" x14ac:dyDescent="0.45">
      <c r="B67" s="15" t="s">
        <v>33</v>
      </c>
      <c r="C67" s="64">
        <v>1.54</v>
      </c>
      <c r="I67" s="65"/>
    </row>
    <row r="68" spans="1:9" ht="15" customHeight="1" x14ac:dyDescent="0.45">
      <c r="B68" s="15" t="s">
        <v>23</v>
      </c>
      <c r="C68" s="64">
        <v>234.87200000000001</v>
      </c>
      <c r="I68" s="65"/>
    </row>
    <row r="69" spans="1:9" ht="15" customHeight="1" x14ac:dyDescent="0.45">
      <c r="B69" s="15" t="s">
        <v>21</v>
      </c>
      <c r="C69">
        <f>C65+SUM(C66:C67)-C68</f>
        <v>1533.9103709940002</v>
      </c>
      <c r="I69" s="65"/>
    </row>
    <row r="70" spans="1:9" ht="19.5" customHeight="1" x14ac:dyDescent="0.45">
      <c r="I70" s="65"/>
    </row>
    <row r="71" spans="1:9" ht="15" customHeight="1" x14ac:dyDescent="0.45">
      <c r="A71" s="14" t="s">
        <v>39</v>
      </c>
      <c r="B71"/>
    </row>
    <row r="72" spans="1:9" ht="15" customHeight="1" x14ac:dyDescent="0.45">
      <c r="A72"/>
      <c r="B72"/>
    </row>
    <row r="73" spans="1:9" ht="15" customHeight="1" x14ac:dyDescent="0.45">
      <c r="A73"/>
      <c r="B73"/>
    </row>
    <row r="78" spans="1:9" ht="15" customHeight="1" x14ac:dyDescent="0.45">
      <c r="C78" s="67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BB59E767-6ABA-46CD-A41F-4C2A6A3BC6A1}"/>
</file>

<file path=customXml/itemProps2.xml><?xml version="1.0" encoding="utf-8"?>
<ds:datastoreItem xmlns:ds="http://schemas.openxmlformats.org/officeDocument/2006/customXml" ds:itemID="{D39A7808-CDC9-4EBA-B4B3-7CB93D5AB346}"/>
</file>

<file path=customXml/itemProps3.xml><?xml version="1.0" encoding="utf-8"?>
<ds:datastoreItem xmlns:ds="http://schemas.openxmlformats.org/officeDocument/2006/customXml" ds:itemID="{6514824E-DA0C-4ED5-A6F9-95F480534B9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M&amp;A 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2017-08-30T12:08:48Z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