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Deal Maker\3 LBO\Materials Used\12 Model - Assumptions and Valuation\"/>
    </mc:Choice>
  </mc:AlternateContent>
  <bookViews>
    <workbookView xWindow="0" yWindow="0" windowWidth="20520" windowHeight="8925" tabRatio="811" xr2:uid="{00000000-000D-0000-FFFF-FFFF00000000}"/>
  </bookViews>
  <sheets>
    <sheet name="Welcome" sheetId="1" r:id="rId1"/>
    <sheet name="Info" sheetId="6" r:id="rId2"/>
    <sheet name="LBO" sheetId="14" r:id="rId3"/>
  </sheets>
  <definedNames>
    <definedName name="date">Info!$N$7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 localSheetId="2">LBO!$C$37</definedName>
    <definedName name="switch">Info!$N$12</definedName>
    <definedName name="wacc">#REF!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4" l="1"/>
  <c r="E52" i="14" l="1"/>
  <c r="F50" i="14" s="1"/>
  <c r="H174" i="14" l="1"/>
  <c r="G174" i="14" s="1"/>
  <c r="F174" i="14" s="1"/>
  <c r="J174" i="14"/>
  <c r="K174" i="14" s="1"/>
  <c r="L174" i="14" s="1"/>
  <c r="F168" i="14"/>
  <c r="F167" i="14" s="1"/>
  <c r="E176" i="14"/>
  <c r="E177" i="14" s="1"/>
  <c r="E178" i="14" s="1"/>
  <c r="E179" i="14" s="1"/>
  <c r="E180" i="14" s="1"/>
  <c r="E181" i="14" s="1"/>
  <c r="E182" i="14" s="1"/>
  <c r="E183" i="14" s="1"/>
  <c r="E184" i="14" s="1"/>
  <c r="E185" i="14" s="1"/>
  <c r="F170" i="14"/>
  <c r="F171" i="14" s="1"/>
  <c r="F155" i="14"/>
  <c r="E75" i="14"/>
  <c r="E72" i="14"/>
  <c r="E70" i="14"/>
  <c r="E64" i="14"/>
  <c r="F62" i="14" s="1"/>
  <c r="E58" i="14"/>
  <c r="F56" i="14" s="1"/>
  <c r="B115" i="14"/>
  <c r="B114" i="14"/>
  <c r="B113" i="14"/>
  <c r="B112" i="14"/>
  <c r="G155" i="14" l="1"/>
  <c r="H155" i="14" l="1"/>
  <c r="I155" i="14" l="1"/>
  <c r="J155" i="14" l="1"/>
  <c r="K155" i="14" l="1"/>
  <c r="L155" i="14" l="1"/>
  <c r="M155" i="14" l="1"/>
  <c r="N155" i="14" l="1"/>
  <c r="O155" i="14" l="1"/>
  <c r="A1" i="14" l="1"/>
  <c r="B97" i="14" l="1"/>
  <c r="B111" i="14"/>
  <c r="C20" i="14" l="1"/>
  <c r="C10" i="14" l="1"/>
  <c r="K7" i="14" l="1"/>
  <c r="K9" i="14"/>
  <c r="K8" i="14"/>
  <c r="K6" i="14"/>
  <c r="K10" i="14" l="1"/>
  <c r="C12" i="14" l="1"/>
  <c r="C13" i="14" l="1"/>
  <c r="C16" i="14" l="1"/>
  <c r="C19" i="14" l="1"/>
  <c r="C25" i="14" s="1"/>
  <c r="A7" i="1" l="1"/>
  <c r="A1" i="6" l="1"/>
  <c r="E174" i="14" l="1"/>
  <c r="F16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 training</author>
  </authors>
  <commentList>
    <comment ref="C3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FE training:</t>
        </r>
        <r>
          <rPr>
            <sz val="9"/>
            <color indexed="81"/>
            <rFont val="Tahoma"/>
            <family val="2"/>
          </rPr>
          <t xml:space="preserve">
As of 10 Feb 2016</t>
        </r>
      </text>
    </comment>
  </commentList>
</comments>
</file>

<file path=xl/sharedStrings.xml><?xml version="1.0" encoding="utf-8"?>
<sst xmlns="http://schemas.openxmlformats.org/spreadsheetml/2006/main" count="206" uniqueCount="159">
  <si>
    <t>Features</t>
  </si>
  <si>
    <t>◦</t>
  </si>
  <si>
    <t>Model Details</t>
  </si>
  <si>
    <t>Units</t>
  </si>
  <si>
    <t>Analyst Name</t>
  </si>
  <si>
    <t>Circular Switch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</si>
  <si>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</si>
  <si>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</si>
  <si>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</si>
  <si>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</si>
  <si>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</si>
  <si>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</si>
  <si>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</si>
  <si>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</si>
  <si>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</si>
  <si>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</si>
  <si>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Tab Structure</t>
  </si>
  <si>
    <t>Tumi</t>
  </si>
  <si>
    <t>TUMI</t>
  </si>
  <si>
    <t>Analysis date</t>
  </si>
  <si>
    <t>EBITDA</t>
  </si>
  <si>
    <t>EBIT</t>
  </si>
  <si>
    <t>Diluted shares outstanding</t>
  </si>
  <si>
    <t>Total debt</t>
  </si>
  <si>
    <t>Revenues</t>
  </si>
  <si>
    <t>Share options and restricted stock units</t>
  </si>
  <si>
    <t>Tranche</t>
  </si>
  <si>
    <t>Number</t>
  </si>
  <si>
    <t>Strike price</t>
  </si>
  <si>
    <t>Net new shares</t>
  </si>
  <si>
    <t>PSUs</t>
  </si>
  <si>
    <t>Tranche 1</t>
  </si>
  <si>
    <t>Tranche 4</t>
  </si>
  <si>
    <t>Service based RSUs</t>
  </si>
  <si>
    <t>Acquirer</t>
  </si>
  <si>
    <t>Target</t>
  </si>
  <si>
    <t>Convert local currencies to</t>
  </si>
  <si>
    <t>Share price</t>
  </si>
  <si>
    <t>EV</t>
  </si>
  <si>
    <t>Model information</t>
  </si>
  <si>
    <t>Amortization amount</t>
  </si>
  <si>
    <t>Effective tax rate</t>
  </si>
  <si>
    <t>Net income</t>
  </si>
  <si>
    <t>Capex</t>
  </si>
  <si>
    <t>Change in OWC</t>
  </si>
  <si>
    <t>Change in other long term assets</t>
  </si>
  <si>
    <t>Change in other non current liabilities</t>
  </si>
  <si>
    <t>Interest rate</t>
  </si>
  <si>
    <t>Interest expense</t>
  </si>
  <si>
    <t>Issuance / (repayment)</t>
  </si>
  <si>
    <t>Net cash flow</t>
  </si>
  <si>
    <t>Net debt</t>
  </si>
  <si>
    <t>Total debt / EBITDA</t>
  </si>
  <si>
    <t>Cash balance</t>
  </si>
  <si>
    <t>End</t>
  </si>
  <si>
    <t>Cash flow statement</t>
  </si>
  <si>
    <t>Exit multiple</t>
  </si>
  <si>
    <t>LBO valuation</t>
  </si>
  <si>
    <t>Acquisition assumptions</t>
  </si>
  <si>
    <t>Target co</t>
  </si>
  <si>
    <t>Currency</t>
  </si>
  <si>
    <t>Share price date</t>
  </si>
  <si>
    <t>Premium paid</t>
  </si>
  <si>
    <t>Acquisition share price</t>
  </si>
  <si>
    <t>Net new shares from options</t>
  </si>
  <si>
    <t>Acquisition valuation</t>
  </si>
  <si>
    <t>Acquisition equity value</t>
  </si>
  <si>
    <t>Other debt-equivalent liabilities</t>
  </si>
  <si>
    <t xml:space="preserve"> Acquisition enterprise value</t>
  </si>
  <si>
    <t xml:space="preserve"> Historical (LTM) EBITDA</t>
  </si>
  <si>
    <t xml:space="preserve"> Historical (LTM) EBITDA multiple</t>
  </si>
  <si>
    <t>Exit assumptions</t>
  </si>
  <si>
    <t>Exit year</t>
  </si>
  <si>
    <t>Exit EBITDA multiple</t>
  </si>
  <si>
    <t>Fees assumptions</t>
  </si>
  <si>
    <t>Debt financing fees</t>
  </si>
  <si>
    <t>Debt financing fees amortization (years)</t>
  </si>
  <si>
    <t>Advisory fees % of acquisition EV</t>
  </si>
  <si>
    <t>Interest assumptions</t>
  </si>
  <si>
    <t>Interest income on cash</t>
  </si>
  <si>
    <t>U.S. 3 month LIBOR</t>
  </si>
  <si>
    <t>Benchmark government bond</t>
  </si>
  <si>
    <t>Sources and uses of funds</t>
  </si>
  <si>
    <t>Sources</t>
  </si>
  <si>
    <t>$MM</t>
  </si>
  <si>
    <t>Uses</t>
  </si>
  <si>
    <t>X LTM EBITDA</t>
  </si>
  <si>
    <t>Spread</t>
  </si>
  <si>
    <t>Cash from target balance sheet</t>
  </si>
  <si>
    <t>Revolver</t>
  </si>
  <si>
    <t>Advisory fees</t>
  </si>
  <si>
    <t>Term loan A</t>
  </si>
  <si>
    <t>Term loan B</t>
  </si>
  <si>
    <t>Mezzanine loan (PIK)</t>
  </si>
  <si>
    <t>Senior unsecured notes</t>
  </si>
  <si>
    <t>Equity</t>
  </si>
  <si>
    <t>Total uses of funds</t>
  </si>
  <si>
    <t>Total sources of funds</t>
  </si>
  <si>
    <t>Basic shares outstanding (all share classes)</t>
  </si>
  <si>
    <t>Total dilution</t>
  </si>
  <si>
    <t>Debt financing</t>
  </si>
  <si>
    <t>Beginning balance</t>
  </si>
  <si>
    <t>Ending balance</t>
  </si>
  <si>
    <t>Repayment</t>
  </si>
  <si>
    <t>Mezzanine loan</t>
  </si>
  <si>
    <t>PIK interest</t>
  </si>
  <si>
    <t>Senior unsecured notes balance</t>
  </si>
  <si>
    <t>Interest on revolver</t>
  </si>
  <si>
    <t>Interest on term loan A</t>
  </si>
  <si>
    <t>Interest on term loan B</t>
  </si>
  <si>
    <t>Interest on mezzanine loan (PIK)</t>
  </si>
  <si>
    <t>Interest on senior unsecured notes</t>
  </si>
  <si>
    <t>Profit before tax</t>
  </si>
  <si>
    <t>Tax expense</t>
  </si>
  <si>
    <t>Amortization of debt issuance fees</t>
  </si>
  <si>
    <t>Cash flow available for debt repayment</t>
  </si>
  <si>
    <t>Revolver issuance / (repayment)</t>
  </si>
  <si>
    <t>Term loan A repayment</t>
  </si>
  <si>
    <t>Term loan B repayment</t>
  </si>
  <si>
    <t>Debt ratios</t>
  </si>
  <si>
    <t>Cash interest expense</t>
  </si>
  <si>
    <t>EBITDA / cash interest expense</t>
  </si>
  <si>
    <t>(EBITDA - capex) / cash interest expense</t>
  </si>
  <si>
    <t>Returns to equity holders</t>
  </si>
  <si>
    <t>Year count</t>
  </si>
  <si>
    <t>Net debt at exit</t>
  </si>
  <si>
    <t>Ordinary equity at exit</t>
  </si>
  <si>
    <t>Institutional investors</t>
  </si>
  <si>
    <t>Cash flows to equity holders</t>
  </si>
  <si>
    <t>IRR</t>
  </si>
  <si>
    <t>Sensitivity Analysis</t>
  </si>
  <si>
    <t>Premium</t>
  </si>
  <si>
    <t>Cash</t>
  </si>
  <si>
    <t>Senior debt</t>
  </si>
  <si>
    <t>Senior debt / EBITDA</t>
  </si>
  <si>
    <t>Total interest expense</t>
  </si>
  <si>
    <t>EBITDA / total interest expense</t>
  </si>
  <si>
    <t>Cash flow available for debt repayment to total debt</t>
  </si>
  <si>
    <t>Acquirer latest year end</t>
  </si>
  <si>
    <t>Cost savings (management forecast)</t>
  </si>
  <si>
    <t>Adjusted income statement</t>
  </si>
  <si>
    <t>Pre LBO income statement operating items</t>
  </si>
  <si>
    <t>LBO model</t>
  </si>
  <si>
    <t>LBO Model</t>
  </si>
  <si>
    <t>LBO</t>
  </si>
  <si>
    <t xml:space="preserve">Model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</si>
  <si>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</si>
  <si>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</si>
  <si>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</si>
  <si>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</si>
  <si>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</si>
  <si>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</si>
  <si>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</si>
  <si>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</si>
  <si>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</si>
  <si>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</si>
  <si>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0</t>
  </si>
  <si>
    <t>Year -1</t>
  </si>
  <si>
    <t>Year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</si>
</sst>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_ \ * #,##0.0_)_%;_ \ * \(#,##0.0\)_%;;_ \ * @_)_%"/>
    <numFmt numFmtId="178" formatCode="#,##0.0_)_%;\(#,##0.0\)_%;#,##0.0_)_%;@_)_%"/>
    <numFmt numFmtId="179" formatCode="#,##0.000_);\(#,##0.000\);0.000_);@_)"/>
    <numFmt numFmtId="180" formatCode="0.000%_);\(0.000%\)"/>
    <numFmt numFmtId="181" formatCode="&quot;Year &quot;0"/>
  </numFmts>
  <fonts count="4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808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85D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75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1" applyNumberFormat="0">
      <protection locked="0"/>
    </xf>
    <xf numFmtId="0" fontId="3" fillId="5" borderId="12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6" fontId="31" fillId="0" borderId="0" applyNumberFormat="0" applyFill="0" applyBorder="0" applyAlignment="0" applyProtection="0"/>
    <xf numFmtId="15" fontId="37" fillId="0" borderId="0" applyFill="0" applyBorder="0" applyAlignment="0" applyProtection="0"/>
    <xf numFmtId="177" fontId="38" fillId="39" borderId="0" applyFill="0" applyBorder="0" applyAlignment="0" applyProtection="0">
      <alignment horizontal="center"/>
    </xf>
    <xf numFmtId="0" fontId="39" fillId="39" borderId="13" applyNumberFormat="0" applyBorder="0" applyAlignment="0" applyProtection="0">
      <alignment horizontal="center"/>
    </xf>
    <xf numFmtId="0" fontId="40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8" fontId="41" fillId="0" borderId="0" applyFont="0" applyFill="0" applyBorder="0" applyAlignment="0" applyProtection="0">
      <alignment horizontal="right"/>
    </xf>
    <xf numFmtId="172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8" fontId="43" fillId="0" borderId="14" applyNumberFormat="0" applyFill="0" applyAlignment="0">
      <alignment horizontal="right"/>
    </xf>
  </cellStyleXfs>
  <cellXfs count="103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0" fontId="33" fillId="2" borderId="0" xfId="48" applyNumberFormat="1">
      <alignment horizontal="left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4" fillId="5" borderId="0" xfId="51" applyNumberFormat="1" applyFont="1" applyAlignment="1">
      <alignment horizontal="center"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70" fontId="31" fillId="37" borderId="11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2" xfId="62" applyFont="1" applyAlignment="1"/>
    <xf numFmtId="174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0" fontId="3" fillId="5" borderId="0" xfId="51" applyNumberFormat="1" applyFont="1" applyAlignment="1">
      <alignment horizontal="left"/>
    </xf>
    <xf numFmtId="171" fontId="0" fillId="0" borderId="0" xfId="56" applyFont="1"/>
    <xf numFmtId="174" fontId="32" fillId="0" borderId="0" xfId="59" applyNumberFormat="1" applyAlignment="1"/>
    <xf numFmtId="174" fontId="31" fillId="37" borderId="11" xfId="61" applyNumberFormat="1">
      <protection locked="0"/>
    </xf>
    <xf numFmtId="15" fontId="0" fillId="0" borderId="0" xfId="0" applyNumberFormat="1"/>
    <xf numFmtId="172" fontId="31" fillId="37" borderId="11" xfId="57" applyFont="1" applyFill="1" applyBorder="1" applyProtection="1">
      <protection locked="0"/>
    </xf>
    <xf numFmtId="174" fontId="31" fillId="0" borderId="0" xfId="58" applyNumberFormat="1" applyFill="1"/>
    <xf numFmtId="170" fontId="4" fillId="0" borderId="0" xfId="54" applyFill="1">
      <alignment vertical="top"/>
    </xf>
    <xf numFmtId="172" fontId="0" fillId="0" borderId="0" xfId="57" applyFont="1" applyFill="1"/>
    <xf numFmtId="175" fontId="31" fillId="0" borderId="0" xfId="58" applyNumberFormat="1" applyFill="1"/>
    <xf numFmtId="172" fontId="31" fillId="37" borderId="11" xfId="61" applyNumberFormat="1">
      <protection locked="0"/>
    </xf>
    <xf numFmtId="175" fontId="0" fillId="0" borderId="0" xfId="0" applyNumberFormat="1"/>
    <xf numFmtId="174" fontId="44" fillId="0" borderId="0" xfId="0" applyFont="1"/>
    <xf numFmtId="171" fontId="0" fillId="0" borderId="0" xfId="56" applyFont="1" applyAlignment="1">
      <alignment horizontal="right"/>
    </xf>
    <xf numFmtId="179" fontId="0" fillId="0" borderId="0" xfId="0" applyNumberFormat="1"/>
    <xf numFmtId="174" fontId="44" fillId="0" borderId="0" xfId="0" applyFont="1" applyAlignment="1">
      <alignment horizontal="centerContinuous"/>
    </xf>
    <xf numFmtId="174" fontId="0" fillId="0" borderId="0" xfId="0" applyAlignment="1">
      <alignment horizontal="centerContinuous"/>
    </xf>
    <xf numFmtId="174" fontId="0" fillId="0" borderId="0" xfId="0" applyAlignment="1">
      <alignment textRotation="90"/>
    </xf>
    <xf numFmtId="172" fontId="34" fillId="3" borderId="16" xfId="57" applyFont="1" applyFill="1" applyBorder="1" applyAlignment="1">
      <alignment horizontal="center"/>
    </xf>
    <xf numFmtId="171" fontId="34" fillId="40" borderId="15" xfId="56" applyFont="1" applyFill="1" applyBorder="1" applyAlignment="1">
      <alignment horizontal="center"/>
    </xf>
    <xf numFmtId="180" fontId="31" fillId="37" borderId="11" xfId="61" applyNumberFormat="1">
      <protection locked="0"/>
    </xf>
    <xf numFmtId="181" fontId="34" fillId="40" borderId="15" xfId="0" applyNumberFormat="1" applyFont="1" applyFill="1" applyBorder="1" applyAlignment="1">
      <alignment horizontal="center"/>
    </xf>
    <xf numFmtId="171" fontId="34" fillId="3" borderId="16" xfId="56" applyFont="1" applyFill="1" applyBorder="1" applyAlignment="1">
      <alignment horizontal="center"/>
    </xf>
    <xf numFmtId="175" fontId="31" fillId="37" borderId="11" xfId="61" applyNumberFormat="1">
      <protection locked="0"/>
    </xf>
    <xf numFmtId="172" fontId="31" fillId="0" borderId="0" xfId="58" applyNumberFormat="1" applyFill="1"/>
    <xf numFmtId="172" fontId="30" fillId="0" borderId="0" xfId="57" applyFont="1" applyFill="1"/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</cellXfs>
  <cellStyles count="7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5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apIQ_date" xfId="66" xr:uid="{00000000-0005-0000-0000-00001E000000}"/>
    <cellStyle name="Check Cell" xfId="19" builtinId="23" hidden="1"/>
    <cellStyle name="Column_header" xfId="67" xr:uid="{00000000-0005-0000-0000-000020000000}"/>
    <cellStyle name="Comma" xfId="2" builtinId="3" hidden="1"/>
    <cellStyle name="Comma [0]" xfId="3" builtinId="6" hidden="1"/>
    <cellStyle name="Cover Title" xfId="63" xr:uid="{00000000-0005-0000-0000-000023000000}"/>
    <cellStyle name="Currency" xfId="4" builtinId="4" hidden="1"/>
    <cellStyle name="Currency [0]" xfId="5" builtinId="7" hidden="1"/>
    <cellStyle name="Date" xfId="55" xr:uid="{00000000-0005-0000-0000-000026000000}"/>
    <cellStyle name="Date Heading" xfId="52" xr:uid="{00000000-0005-0000-0000-000027000000}"/>
    <cellStyle name="Explanatory Text" xfId="22" builtinId="53" hidden="1"/>
    <cellStyle name="Good" xfId="12" builtinId="26" hidden="1"/>
    <cellStyle name="Hard Coded Number" xfId="58" xr:uid="{00000000-0005-0000-0000-00002A000000}"/>
    <cellStyle name="Heading" xfId="68" xr:uid="{00000000-0005-0000-0000-00002B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30000000}"/>
    <cellStyle name="Hist Proj Title" xfId="53" xr:uid="{00000000-0005-0000-0000-000031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ain_heading" xfId="69" xr:uid="{00000000-0005-0000-0000-000036000000}"/>
    <cellStyle name="Multiple" xfId="56" xr:uid="{00000000-0005-0000-0000-000037000000}"/>
    <cellStyle name="Multiple 2" xfId="70" xr:uid="{00000000-0005-0000-0000-000038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C000000}"/>
    <cellStyle name="Number_1dp" xfId="71" xr:uid="{00000000-0005-0000-0000-00003D000000}"/>
    <cellStyle name="Output" xfId="16" builtinId="21" hidden="1"/>
    <cellStyle name="P" xfId="72" xr:uid="{00000000-0005-0000-0000-00003F000000}"/>
    <cellStyle name="Percent" xfId="6" builtinId="5" hidden="1"/>
    <cellStyle name="Percent" xfId="57" builtinId="5" customBuiltin="1"/>
    <cellStyle name="Primary Title" xfId="48" xr:uid="{00000000-0005-0000-0000-000042000000}"/>
    <cellStyle name="Row Label" xfId="54" xr:uid="{00000000-0005-0000-0000-000043000000}"/>
    <cellStyle name="Secondary Title" xfId="49" xr:uid="{00000000-0005-0000-0000-000044000000}"/>
    <cellStyle name="Section_heading" xfId="73" xr:uid="{00000000-0005-0000-0000-000045000000}"/>
    <cellStyle name="Switch" xfId="74" xr:uid="{00000000-0005-0000-0000-000046000000}"/>
    <cellStyle name="Tertiary Title" xfId="50" xr:uid="{00000000-0005-0000-0000-000047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E2F1FE"/>
      <color rgb="FFF0F8FE"/>
      <color rgb="FF163260"/>
      <color rgb="FF085393"/>
      <color rgb="FFBBDEFB"/>
      <color rgb="FF0000FF"/>
      <color rgb="FFEBF1FB"/>
      <color rgb="FFD3E0F5"/>
      <color rgb="FFC9D9F3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332031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s="22" customFormat="1" ht="75" customHeight="1" x14ac:dyDescent="0.45">
      <c r="A2" s="94" t="s">
        <v>143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93"/>
      <c r="D4" s="93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95" t="s">
        <v>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3" customFormat="1" ht="15" customHeight="1" x14ac:dyDescent="0.4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s="23" customFormat="1" ht="15" customHeight="1" x14ac:dyDescent="0.45">
      <c r="A7" s="95" t="str">
        <f ca="1">"© "&amp;YEAR(TODAY())&amp;" Financial Edge Training"</f>
        <v>© 2017 Financial Edge Training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96"/>
      <c r="H9" s="96"/>
      <c r="I9" s="96"/>
      <c r="J9" s="96"/>
      <c r="K9" s="28"/>
    </row>
    <row r="10" spans="1:14" s="23" customFormat="1" ht="15" customHeight="1" x14ac:dyDescent="0.45">
      <c r="B10" s="24"/>
      <c r="C10" s="24"/>
      <c r="F10" s="28"/>
      <c r="G10" s="96"/>
      <c r="H10" s="96"/>
      <c r="I10" s="96"/>
      <c r="J10" s="96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92"/>
      <c r="H12" s="92"/>
      <c r="I12" s="92"/>
      <c r="J12" s="92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92"/>
      <c r="H13" s="92"/>
      <c r="I13" s="92"/>
      <c r="J13" s="92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92"/>
      <c r="H14" s="92"/>
      <c r="I14" s="92"/>
      <c r="J14" s="92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92"/>
      <c r="H16" s="92"/>
      <c r="I16" s="92"/>
      <c r="J16" s="92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31.4648437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6" customFormat="1" ht="45" customHeight="1" x14ac:dyDescent="0.85">
      <c r="A1" s="13" t="str">
        <f>Welcome!A2</f>
        <v>LBO Model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01" t="s">
        <v>0</v>
      </c>
      <c r="C4" s="101"/>
      <c r="D4" s="101"/>
      <c r="E4" s="101"/>
      <c r="F4" s="101"/>
      <c r="G4" s="101"/>
      <c r="H4" s="101"/>
      <c r="I4" s="101"/>
      <c r="K4" s="1"/>
      <c r="L4" s="101" t="s">
        <v>2</v>
      </c>
      <c r="M4" s="101"/>
      <c r="N4" s="101"/>
      <c r="O4" s="101"/>
      <c r="P4" s="101"/>
      <c r="Q4" s="46"/>
      <c r="R4" s="46"/>
    </row>
    <row r="5" spans="1:18" s="2" customFormat="1" ht="15" customHeight="1" x14ac:dyDescent="0.45">
      <c r="A5" s="17"/>
      <c r="B5" s="8" t="s">
        <v>1</v>
      </c>
      <c r="C5" s="18" t="s">
        <v>142</v>
      </c>
      <c r="D5" s="18"/>
      <c r="E5" s="18"/>
      <c r="F5" s="18"/>
      <c r="G5" s="18"/>
      <c r="H5" s="18"/>
      <c r="I5" s="18"/>
      <c r="K5" s="1"/>
      <c r="L5" s="9" t="s">
        <v>34</v>
      </c>
      <c r="M5" s="9"/>
      <c r="N5" s="98"/>
      <c r="O5" s="98"/>
      <c r="P5" s="98"/>
      <c r="Q5" s="98"/>
      <c r="R5" s="46"/>
    </row>
    <row r="6" spans="1:18" s="2" customFormat="1" ht="15" customHeight="1" x14ac:dyDescent="0.45">
      <c r="A6" s="17"/>
      <c r="B6" s="8"/>
      <c r="C6" s="18"/>
      <c r="D6" s="18"/>
      <c r="E6" s="18"/>
      <c r="F6" s="18"/>
      <c r="G6" s="18"/>
      <c r="H6" s="18"/>
      <c r="I6" s="18"/>
      <c r="K6" s="1"/>
      <c r="L6" s="9" t="s">
        <v>35</v>
      </c>
      <c r="M6" s="9"/>
      <c r="N6" s="65" t="s">
        <v>17</v>
      </c>
      <c r="O6" s="65"/>
      <c r="P6" s="65"/>
      <c r="Q6" s="65"/>
      <c r="R6" s="46"/>
    </row>
    <row r="7" spans="1:18" s="2" customFormat="1" ht="15" customHeight="1" x14ac:dyDescent="0.45">
      <c r="A7" s="3"/>
      <c r="B7" s="8"/>
      <c r="C7" s="18"/>
      <c r="D7" s="18"/>
      <c r="E7" s="18"/>
      <c r="F7" s="18"/>
      <c r="G7" s="18"/>
      <c r="H7" s="18"/>
      <c r="I7" s="18"/>
      <c r="K7" s="17"/>
      <c r="L7" s="9" t="s">
        <v>19</v>
      </c>
      <c r="M7" s="9"/>
      <c r="N7" s="99"/>
      <c r="O7" s="99"/>
      <c r="P7" s="99"/>
      <c r="Q7" s="99"/>
      <c r="R7" s="46"/>
    </row>
    <row r="8" spans="1:18" s="2" customFormat="1" ht="15" customHeight="1" x14ac:dyDescent="0.45">
      <c r="A8" s="3"/>
      <c r="B8" s="8"/>
      <c r="C8" s="18"/>
      <c r="D8" s="18"/>
      <c r="E8" s="18"/>
      <c r="F8" s="18"/>
      <c r="G8" s="18"/>
      <c r="H8" s="18"/>
      <c r="I8" s="18"/>
      <c r="K8" s="17"/>
      <c r="L8" s="9" t="s">
        <v>138</v>
      </c>
      <c r="M8" s="9"/>
      <c r="N8" s="99"/>
      <c r="O8" s="99"/>
      <c r="P8" s="99"/>
      <c r="Q8" s="99"/>
      <c r="R8" s="46"/>
    </row>
    <row r="9" spans="1:18" s="2" customFormat="1" ht="15" customHeight="1" x14ac:dyDescent="0.45">
      <c r="A9" s="18"/>
      <c r="B9" s="8"/>
      <c r="C9" s="18"/>
      <c r="D9" s="18"/>
      <c r="E9" s="18"/>
      <c r="F9" s="18"/>
      <c r="G9" s="18"/>
      <c r="H9" s="18"/>
      <c r="I9" s="18"/>
      <c r="K9" s="3"/>
      <c r="L9" s="9" t="s">
        <v>36</v>
      </c>
      <c r="M9" s="9"/>
      <c r="N9" s="98" t="s">
        <v>6</v>
      </c>
      <c r="O9" s="98"/>
      <c r="P9" s="98"/>
      <c r="Q9" s="98"/>
      <c r="R9" s="46"/>
    </row>
    <row r="10" spans="1:18" s="2" customFormat="1" ht="15" customHeight="1" x14ac:dyDescent="0.45">
      <c r="A10" s="18"/>
      <c r="B10" s="8"/>
      <c r="C10" s="18"/>
      <c r="D10" s="18"/>
      <c r="E10" s="18"/>
      <c r="F10" s="18"/>
      <c r="G10" s="18"/>
      <c r="H10" s="18"/>
      <c r="I10" s="18"/>
      <c r="K10" s="18"/>
      <c r="L10" s="9" t="s">
        <v>3</v>
      </c>
      <c r="M10" s="9"/>
      <c r="N10" s="98" t="s">
        <v>7</v>
      </c>
      <c r="O10" s="98"/>
      <c r="P10" s="98"/>
      <c r="Q10" s="98"/>
      <c r="R10" s="46"/>
    </row>
    <row r="11" spans="1:18" s="2" customFormat="1" ht="15" customHeight="1" x14ac:dyDescent="0.45">
      <c r="A11" s="43"/>
      <c r="B11" s="44"/>
      <c r="C11" s="43"/>
      <c r="D11" s="43"/>
      <c r="E11" s="43"/>
      <c r="F11" s="43"/>
      <c r="G11" s="43"/>
      <c r="H11" s="43"/>
      <c r="I11" s="43"/>
      <c r="K11" s="18"/>
      <c r="L11" s="9" t="s">
        <v>4</v>
      </c>
      <c r="M11" s="9"/>
      <c r="N11" s="98" t="s">
        <v>8</v>
      </c>
      <c r="O11" s="98"/>
      <c r="P11" s="98"/>
      <c r="Q11" s="98"/>
      <c r="R11" s="46"/>
    </row>
    <row r="12" spans="1:18" s="2" customFormat="1" ht="15" customHeight="1" x14ac:dyDescent="0.45">
      <c r="A12" s="45"/>
      <c r="B12" s="45"/>
      <c r="C12" s="45"/>
      <c r="D12" s="45"/>
      <c r="E12" s="45"/>
      <c r="F12" s="45"/>
      <c r="G12" s="45"/>
      <c r="H12" s="45"/>
      <c r="I12" s="45"/>
      <c r="K12" s="18"/>
      <c r="L12" s="9" t="s">
        <v>5</v>
      </c>
      <c r="M12" s="9"/>
      <c r="N12" s="100">
        <v>0</v>
      </c>
      <c r="O12" s="100"/>
      <c r="P12" s="100"/>
      <c r="Q12" s="100"/>
      <c r="R12" s="52"/>
    </row>
    <row r="13" spans="1:18" s="2" customFormat="1" ht="15" customHeight="1" thickBot="1" x14ac:dyDescent="0.5">
      <c r="A13" s="49"/>
      <c r="B13" s="49"/>
      <c r="C13" s="49"/>
      <c r="D13" s="49"/>
      <c r="E13" s="49"/>
      <c r="F13" s="49"/>
      <c r="G13" s="49"/>
      <c r="H13" s="49"/>
      <c r="I13" s="49"/>
      <c r="K13" s="4"/>
      <c r="L13" s="64"/>
      <c r="M13" s="64"/>
      <c r="N13" s="53"/>
      <c r="O13" s="54"/>
      <c r="P13" s="54"/>
      <c r="Q13" s="55"/>
      <c r="R13" s="56"/>
    </row>
    <row r="14" spans="1:18" s="2" customFormat="1" ht="7.5" customHeight="1" x14ac:dyDescent="0.45">
      <c r="K14" s="25"/>
      <c r="L14" s="25"/>
      <c r="M14" s="25"/>
      <c r="N14" s="25"/>
      <c r="O14" s="25"/>
      <c r="P14" s="25"/>
      <c r="Q14" s="25"/>
      <c r="R14" s="25"/>
    </row>
    <row r="15" spans="1:18" s="2" customFormat="1" ht="22.5" customHeight="1" x14ac:dyDescent="0.45">
      <c r="A15" s="60"/>
      <c r="B15" s="102" t="s">
        <v>16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N15" s="1"/>
      <c r="O15" s="101" t="s">
        <v>12</v>
      </c>
      <c r="P15" s="101"/>
      <c r="Q15" s="101"/>
      <c r="R15" s="63"/>
    </row>
    <row r="16" spans="1:18" s="2" customFormat="1" ht="15" customHeight="1" x14ac:dyDescent="0.45">
      <c r="A16" s="61"/>
      <c r="B16" s="97" t="s">
        <v>144</v>
      </c>
      <c r="C16" s="97"/>
      <c r="D16" s="97" t="s">
        <v>145</v>
      </c>
      <c r="E16" s="97"/>
      <c r="F16" s="97"/>
      <c r="G16" s="97"/>
      <c r="H16" s="97"/>
      <c r="I16" s="97"/>
      <c r="J16" s="97"/>
      <c r="K16" s="97"/>
      <c r="L16" s="97"/>
      <c r="N16" s="17"/>
      <c r="O16" s="27"/>
      <c r="P16" s="22"/>
      <c r="Q16" s="22"/>
      <c r="R16" s="61"/>
    </row>
    <row r="17" spans="1:18" s="2" customFormat="1" ht="15" customHeight="1" x14ac:dyDescent="0.45">
      <c r="A17" s="61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N17" s="3"/>
      <c r="O17" s="27"/>
      <c r="P17" s="57" t="s">
        <v>13</v>
      </c>
      <c r="Q17" s="22"/>
      <c r="R17" s="61"/>
    </row>
    <row r="18" spans="1:18" s="2" customFormat="1" ht="15" customHeight="1" x14ac:dyDescent="0.45">
      <c r="A18" s="61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N18" s="18"/>
      <c r="O18" s="27"/>
      <c r="P18" s="38" t="s">
        <v>14</v>
      </c>
      <c r="Q18" s="22"/>
      <c r="R18" s="61"/>
    </row>
    <row r="19" spans="1:18" s="2" customFormat="1" ht="15" customHeight="1" x14ac:dyDescent="0.45">
      <c r="A19" s="61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18"/>
      <c r="O19" s="27"/>
      <c r="P19" t="s">
        <v>15</v>
      </c>
      <c r="Q19" s="22"/>
      <c r="R19" s="61"/>
    </row>
    <row r="20" spans="1:18" s="2" customFormat="1" ht="15" customHeight="1" x14ac:dyDescent="0.45">
      <c r="A20" s="45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45"/>
      <c r="O20" s="58"/>
      <c r="P20" s="58"/>
      <c r="Q20" s="58"/>
      <c r="R20" s="45"/>
    </row>
    <row r="21" spans="1:18" ht="14.65" thickBot="1" x14ac:dyDescent="0.5">
      <c r="A21" s="49"/>
      <c r="B21" s="49"/>
      <c r="C21" s="49"/>
      <c r="D21" s="62"/>
      <c r="E21" s="62"/>
      <c r="F21" s="62"/>
      <c r="G21" s="62"/>
      <c r="H21" s="62"/>
      <c r="I21" s="62"/>
      <c r="J21" s="62"/>
      <c r="K21" s="62"/>
      <c r="L21" s="62"/>
      <c r="N21" s="49"/>
      <c r="O21" s="49"/>
      <c r="P21" s="49"/>
      <c r="Q21" s="49"/>
      <c r="R21" s="49"/>
    </row>
    <row r="22" spans="1:18" x14ac:dyDescent="0.45">
      <c r="Q22" s="59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x14ac:dyDescent="0.45"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45">
      <c r="F25" s="35"/>
      <c r="G25" s="35"/>
      <c r="H25" s="35"/>
      <c r="I25" s="35"/>
      <c r="J25" s="35"/>
      <c r="K25" s="35"/>
      <c r="L25" s="35"/>
      <c r="M25" s="35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8" x14ac:dyDescent="0.45"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x14ac:dyDescent="0.45"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</sheetData>
  <mergeCells count="21">
    <mergeCell ref="B19:C19"/>
    <mergeCell ref="L4:P4"/>
    <mergeCell ref="B4:I4"/>
    <mergeCell ref="B15:L15"/>
    <mergeCell ref="N8:Q8"/>
    <mergeCell ref="B20:C20"/>
    <mergeCell ref="D18:L18"/>
    <mergeCell ref="D19:L19"/>
    <mergeCell ref="D20:L20"/>
    <mergeCell ref="N5:Q5"/>
    <mergeCell ref="N7:Q7"/>
    <mergeCell ref="N9:Q9"/>
    <mergeCell ref="N10:Q10"/>
    <mergeCell ref="N11:Q11"/>
    <mergeCell ref="N12:Q12"/>
    <mergeCell ref="O15:Q15"/>
    <mergeCell ref="D16:L16"/>
    <mergeCell ref="D17:L17"/>
    <mergeCell ref="B16:C16"/>
    <mergeCell ref="B17:C17"/>
    <mergeCell ref="B18:C18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O187"/>
  <sheetViews>
    <sheetView zoomScaleNormal="100" workbookViewId="0">
      <pane ySplit="2" topLeftCell="A3" activePane="bottomLeft" state="frozen"/>
      <selection pane="bottomLeft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5" width="11" customWidth="1"/>
  </cols>
  <sheetData>
    <row r="1" spans="1:15" s="51" customFormat="1" ht="45" customHeight="1" x14ac:dyDescent="0.85">
      <c r="A1" s="5" t="str">
        <f>Welcome!A2</f>
        <v>LBO Model</v>
      </c>
      <c r="B1" s="10"/>
      <c r="C1" s="12" t="s">
        <v>10</v>
      </c>
      <c r="D1" s="12" t="s">
        <v>10</v>
      </c>
      <c r="E1" s="12" t="s">
        <v>10</v>
      </c>
      <c r="F1" s="12" t="s">
        <v>11</v>
      </c>
      <c r="G1" s="12" t="s">
        <v>11</v>
      </c>
      <c r="H1" s="12" t="s">
        <v>11</v>
      </c>
      <c r="I1" s="12" t="s">
        <v>11</v>
      </c>
      <c r="J1" s="12" t="s">
        <v>11</v>
      </c>
      <c r="K1" s="12" t="s">
        <v>11</v>
      </c>
      <c r="L1" s="12" t="s">
        <v>11</v>
      </c>
      <c r="M1" s="12" t="s">
        <v>11</v>
      </c>
      <c r="N1" s="12" t="s">
        <v>11</v>
      </c>
      <c r="O1" s="12" t="s">
        <v>11</v>
      </c>
    </row>
    <row r="2" spans="1:15" s="37" customFormat="1" ht="30" customHeight="1" x14ac:dyDescent="0.65">
      <c r="A2" s="14" t="s">
        <v>57</v>
      </c>
      <c r="B2" s="7"/>
      <c r="C2" s="11" t="s">
        <v>158</v>
      </c>
      <c r="D2" s="11" t="s">
        <v>157</v>
      </c>
      <c r="E2" s="11" t="s">
        <v>156</v>
      </c>
      <c r="F2" s="11" t="s">
        <v>146</v>
      </c>
      <c r="G2" s="11" t="s">
        <v>147</v>
      </c>
      <c r="H2" s="11" t="s">
        <v>148</v>
      </c>
      <c r="I2" s="11" t="s">
        <v>149</v>
      </c>
      <c r="J2" s="11" t="s">
        <v>150</v>
      </c>
      <c r="K2" s="11" t="s">
        <v>151</v>
      </c>
      <c r="L2" s="11" t="s">
        <v>152</v>
      </c>
      <c r="M2" s="11" t="s">
        <v>153</v>
      </c>
      <c r="N2" s="11" t="s">
        <v>154</v>
      </c>
      <c r="O2" s="11" t="s">
        <v>155</v>
      </c>
    </row>
    <row r="4" spans="1:15" ht="15" customHeight="1" x14ac:dyDescent="0.45">
      <c r="A4" s="15" t="s">
        <v>58</v>
      </c>
      <c r="H4" s="15" t="s">
        <v>25</v>
      </c>
      <c r="I4" s="15"/>
      <c r="J4" s="15"/>
      <c r="K4" s="15"/>
    </row>
    <row r="5" spans="1:15" ht="15" customHeight="1" x14ac:dyDescent="0.45">
      <c r="B5" s="16" t="s">
        <v>59</v>
      </c>
      <c r="C5" s="68" t="s">
        <v>18</v>
      </c>
      <c r="H5" s="67" t="s">
        <v>26</v>
      </c>
      <c r="I5" s="67" t="s">
        <v>27</v>
      </c>
      <c r="J5" s="67" t="s">
        <v>28</v>
      </c>
      <c r="K5" s="67" t="s">
        <v>29</v>
      </c>
    </row>
    <row r="6" spans="1:15" ht="15" customHeight="1" x14ac:dyDescent="0.45">
      <c r="B6" s="16" t="s">
        <v>60</v>
      </c>
      <c r="C6" s="68" t="s">
        <v>6</v>
      </c>
      <c r="H6" s="16" t="s">
        <v>31</v>
      </c>
      <c r="I6" s="71">
        <v>1.046287</v>
      </c>
      <c r="J6" s="74">
        <v>21.69</v>
      </c>
      <c r="K6">
        <f>MAX(($C$10-J6)/$C$10*I6,0)</f>
        <v>0.33718923003374568</v>
      </c>
    </row>
    <row r="7" spans="1:15" ht="15" customHeight="1" x14ac:dyDescent="0.45">
      <c r="B7" s="16" t="s">
        <v>37</v>
      </c>
      <c r="C7" s="88">
        <v>26.67</v>
      </c>
      <c r="H7" s="16" t="s">
        <v>30</v>
      </c>
      <c r="I7" s="71">
        <v>0.28016099999999999</v>
      </c>
      <c r="J7" s="74">
        <v>0</v>
      </c>
      <c r="K7">
        <f>MAX(($C$10-J7)/$C$10*I7,0)</f>
        <v>0.28016099999999999</v>
      </c>
    </row>
    <row r="8" spans="1:15" ht="15" customHeight="1" x14ac:dyDescent="0.45">
      <c r="B8" s="16" t="s">
        <v>61</v>
      </c>
      <c r="C8" s="69"/>
      <c r="H8" s="16" t="s">
        <v>33</v>
      </c>
      <c r="I8" s="71">
        <v>0.25296999999999997</v>
      </c>
      <c r="J8" s="74">
        <v>0</v>
      </c>
      <c r="K8">
        <f>MAX(($C$10-J8)/$C$10*I8,0)</f>
        <v>0.25296999999999997</v>
      </c>
    </row>
    <row r="9" spans="1:15" ht="15" customHeight="1" x14ac:dyDescent="0.45">
      <c r="B9" s="16" t="s">
        <v>62</v>
      </c>
      <c r="C9" s="75">
        <v>0.2</v>
      </c>
      <c r="H9" s="16" t="s">
        <v>32</v>
      </c>
      <c r="I9" s="71">
        <v>0</v>
      </c>
      <c r="J9" s="74">
        <v>0</v>
      </c>
      <c r="K9">
        <f>MAX(($C$10-J9)/$C$10*I9,0)</f>
        <v>0</v>
      </c>
    </row>
    <row r="10" spans="1:15" ht="15" customHeight="1" x14ac:dyDescent="0.45">
      <c r="B10" s="16" t="s">
        <v>63</v>
      </c>
      <c r="C10" s="76">
        <f>C7*(1+C9)</f>
        <v>32.003999999999998</v>
      </c>
      <c r="H10" s="16" t="s">
        <v>99</v>
      </c>
      <c r="K10">
        <f>SUM(K6:K9)</f>
        <v>0.87032023003374559</v>
      </c>
    </row>
    <row r="11" spans="1:15" ht="15" customHeight="1" x14ac:dyDescent="0.45">
      <c r="B11" s="16" t="s">
        <v>98</v>
      </c>
      <c r="C11" s="88">
        <v>67.651600999999999</v>
      </c>
    </row>
    <row r="12" spans="1:15" ht="15" customHeight="1" x14ac:dyDescent="0.45">
      <c r="B12" s="16" t="s">
        <v>64</v>
      </c>
      <c r="C12" s="79">
        <f>K10</f>
        <v>0.87032023003374559</v>
      </c>
    </row>
    <row r="13" spans="1:15" ht="15" customHeight="1" x14ac:dyDescent="0.45">
      <c r="B13" s="16" t="s">
        <v>22</v>
      </c>
      <c r="C13" s="76">
        <f>SUM(C11:C12)</f>
        <v>68.52192123003374</v>
      </c>
    </row>
    <row r="14" spans="1:15" ht="15" customHeight="1" x14ac:dyDescent="0.45">
      <c r="B14"/>
    </row>
    <row r="15" spans="1:15" ht="15" customHeight="1" x14ac:dyDescent="0.45">
      <c r="A15" s="15" t="s">
        <v>65</v>
      </c>
      <c r="B15"/>
    </row>
    <row r="16" spans="1:15" ht="15" customHeight="1" x14ac:dyDescent="0.45">
      <c r="B16" s="16" t="s">
        <v>66</v>
      </c>
      <c r="C16">
        <f>C13*C10</f>
        <v>2192.9755670459995</v>
      </c>
    </row>
    <row r="17" spans="1:3" ht="15" customHeight="1" x14ac:dyDescent="0.45">
      <c r="B17" s="16" t="s">
        <v>51</v>
      </c>
      <c r="C17" s="68">
        <v>-92.326999999999998</v>
      </c>
    </row>
    <row r="18" spans="1:3" ht="15" customHeight="1" x14ac:dyDescent="0.45">
      <c r="B18" s="16" t="s">
        <v>67</v>
      </c>
      <c r="C18" s="68">
        <v>0</v>
      </c>
    </row>
    <row r="19" spans="1:3" ht="15" customHeight="1" x14ac:dyDescent="0.45">
      <c r="B19" s="16" t="s">
        <v>68</v>
      </c>
      <c r="C19">
        <f>SUM(C16:C18)</f>
        <v>2100.6485670459997</v>
      </c>
    </row>
    <row r="20" spans="1:3" ht="15" customHeight="1" x14ac:dyDescent="0.45">
      <c r="B20" s="16" t="s">
        <v>69</v>
      </c>
      <c r="C20">
        <f>E85</f>
        <v>123.03499999999997</v>
      </c>
    </row>
    <row r="21" spans="1:3" ht="15" customHeight="1" x14ac:dyDescent="0.45">
      <c r="B21" s="16" t="s">
        <v>70</v>
      </c>
      <c r="C21" s="66">
        <f>C19/C20</f>
        <v>17.073585297240623</v>
      </c>
    </row>
    <row r="23" spans="1:3" ht="15" customHeight="1" x14ac:dyDescent="0.45">
      <c r="A23" s="15" t="s">
        <v>71</v>
      </c>
    </row>
    <row r="24" spans="1:3" ht="15" customHeight="1" x14ac:dyDescent="0.45">
      <c r="B24" s="16" t="s">
        <v>72</v>
      </c>
      <c r="C24" s="68">
        <v>5</v>
      </c>
    </row>
    <row r="25" spans="1:3" ht="15" customHeight="1" x14ac:dyDescent="0.45">
      <c r="B25" s="16" t="s">
        <v>73</v>
      </c>
      <c r="C25" s="66">
        <f>C21</f>
        <v>17.073585297240623</v>
      </c>
    </row>
    <row r="26" spans="1:3" ht="15" customHeight="1" x14ac:dyDescent="0.45">
      <c r="B26"/>
      <c r="C26" s="66"/>
    </row>
    <row r="27" spans="1:3" ht="15" customHeight="1" x14ac:dyDescent="0.45">
      <c r="A27" s="15" t="s">
        <v>74</v>
      </c>
      <c r="B27"/>
      <c r="C27" s="66"/>
    </row>
    <row r="28" spans="1:3" ht="15" customHeight="1" x14ac:dyDescent="0.45">
      <c r="B28" s="16" t="s">
        <v>75</v>
      </c>
      <c r="C28" s="75">
        <v>0.01</v>
      </c>
    </row>
    <row r="29" spans="1:3" ht="15" customHeight="1" x14ac:dyDescent="0.45">
      <c r="B29" s="16" t="s">
        <v>76</v>
      </c>
      <c r="C29" s="68">
        <v>5</v>
      </c>
    </row>
    <row r="30" spans="1:3" ht="15" customHeight="1" x14ac:dyDescent="0.45">
      <c r="B30" s="16" t="s">
        <v>77</v>
      </c>
      <c r="C30" s="75">
        <v>0.01</v>
      </c>
    </row>
    <row r="31" spans="1:3" ht="15" customHeight="1" x14ac:dyDescent="0.45">
      <c r="B31"/>
    </row>
    <row r="32" spans="1:3" ht="15" customHeight="1" x14ac:dyDescent="0.45">
      <c r="A32" s="15" t="s">
        <v>78</v>
      </c>
      <c r="B32"/>
    </row>
    <row r="33" spans="1:10" ht="15" customHeight="1" x14ac:dyDescent="0.45">
      <c r="B33" s="16" t="s">
        <v>79</v>
      </c>
      <c r="C33" s="75">
        <v>5.0000000000000001E-3</v>
      </c>
    </row>
    <row r="34" spans="1:10" ht="15" customHeight="1" x14ac:dyDescent="0.45">
      <c r="B34" s="16" t="s">
        <v>80</v>
      </c>
      <c r="C34" s="85">
        <v>6.2100000000000002E-3</v>
      </c>
    </row>
    <row r="35" spans="1:10" ht="15" customHeight="1" x14ac:dyDescent="0.45">
      <c r="B35" s="16" t="s">
        <v>81</v>
      </c>
      <c r="C35" s="75">
        <v>1.8334E-2</v>
      </c>
    </row>
    <row r="36" spans="1:10" ht="15" customHeight="1" x14ac:dyDescent="0.45">
      <c r="B36"/>
    </row>
    <row r="37" spans="1:10" ht="15" customHeight="1" x14ac:dyDescent="0.45">
      <c r="A37" s="15" t="s">
        <v>82</v>
      </c>
    </row>
    <row r="38" spans="1:10" ht="15" customHeight="1" x14ac:dyDescent="0.45">
      <c r="B38" s="16" t="s">
        <v>85</v>
      </c>
      <c r="C38" s="16" t="s">
        <v>84</v>
      </c>
      <c r="E38" s="16" t="s">
        <v>83</v>
      </c>
      <c r="G38" s="16" t="s">
        <v>84</v>
      </c>
      <c r="H38" s="16" t="s">
        <v>86</v>
      </c>
      <c r="I38" s="72" t="s">
        <v>87</v>
      </c>
      <c r="J38" s="72" t="s">
        <v>47</v>
      </c>
    </row>
    <row r="39" spans="1:10" ht="15" customHeight="1" x14ac:dyDescent="0.45">
      <c r="B39" s="16" t="s">
        <v>66</v>
      </c>
      <c r="E39" s="16" t="s">
        <v>88</v>
      </c>
    </row>
    <row r="40" spans="1:10" ht="15" customHeight="1" x14ac:dyDescent="0.45">
      <c r="B40" s="16" t="s">
        <v>75</v>
      </c>
      <c r="E40" s="16" t="s">
        <v>89</v>
      </c>
      <c r="G40" s="71">
        <v>0</v>
      </c>
      <c r="I40" s="70">
        <v>0.02</v>
      </c>
      <c r="J40" s="73"/>
    </row>
    <row r="41" spans="1:10" ht="15" customHeight="1" x14ac:dyDescent="0.45">
      <c r="B41" s="16" t="s">
        <v>90</v>
      </c>
      <c r="E41" s="16" t="s">
        <v>91</v>
      </c>
      <c r="G41" s="71">
        <v>425</v>
      </c>
      <c r="I41" s="70">
        <v>0.02</v>
      </c>
      <c r="J41" s="73"/>
    </row>
    <row r="42" spans="1:10" ht="15" customHeight="1" x14ac:dyDescent="0.45">
      <c r="E42" s="16" t="s">
        <v>92</v>
      </c>
      <c r="G42" s="71">
        <v>165</v>
      </c>
      <c r="I42" s="70">
        <v>0.03</v>
      </c>
      <c r="J42" s="73"/>
    </row>
    <row r="43" spans="1:10" ht="15" customHeight="1" x14ac:dyDescent="0.45">
      <c r="E43" s="16" t="s">
        <v>93</v>
      </c>
      <c r="G43" s="71">
        <v>75</v>
      </c>
      <c r="I43" s="70">
        <v>0.08</v>
      </c>
      <c r="J43" s="73"/>
    </row>
    <row r="44" spans="1:10" ht="15" customHeight="1" x14ac:dyDescent="0.45">
      <c r="E44" s="16" t="s">
        <v>94</v>
      </c>
      <c r="G44" s="71">
        <v>75</v>
      </c>
      <c r="I44" s="70">
        <v>0.09</v>
      </c>
      <c r="J44" s="73"/>
    </row>
    <row r="45" spans="1:10" ht="15" customHeight="1" x14ac:dyDescent="0.45">
      <c r="E45" s="16" t="s">
        <v>95</v>
      </c>
    </row>
    <row r="46" spans="1:10" ht="15" customHeight="1" x14ac:dyDescent="0.45">
      <c r="B46" s="16" t="s">
        <v>96</v>
      </c>
      <c r="E46" s="16" t="s">
        <v>97</v>
      </c>
    </row>
    <row r="47" spans="1:10" ht="15" customHeight="1" x14ac:dyDescent="0.45">
      <c r="A47"/>
      <c r="B47"/>
    </row>
    <row r="48" spans="1:10" ht="15" customHeight="1" x14ac:dyDescent="0.45">
      <c r="A48" s="15" t="s">
        <v>100</v>
      </c>
    </row>
    <row r="49" spans="2:6" ht="15" customHeight="1" x14ac:dyDescent="0.45">
      <c r="B49" s="16" t="s">
        <v>89</v>
      </c>
    </row>
    <row r="50" spans="2:6" ht="15" customHeight="1" x14ac:dyDescent="0.45">
      <c r="B50" s="16" t="s">
        <v>101</v>
      </c>
      <c r="F50">
        <f>E52</f>
        <v>0</v>
      </c>
    </row>
    <row r="51" spans="2:6" ht="15" customHeight="1" x14ac:dyDescent="0.45">
      <c r="B51" s="16" t="s">
        <v>49</v>
      </c>
    </row>
    <row r="52" spans="2:6" ht="15" customHeight="1" x14ac:dyDescent="0.45">
      <c r="B52" s="16" t="s">
        <v>102</v>
      </c>
      <c r="E52">
        <f>G40</f>
        <v>0</v>
      </c>
    </row>
    <row r="53" spans="2:6" ht="15" customHeight="1" x14ac:dyDescent="0.45">
      <c r="B53" s="16" t="s">
        <v>48</v>
      </c>
    </row>
    <row r="55" spans="2:6" ht="15" customHeight="1" x14ac:dyDescent="0.45">
      <c r="B55" s="16" t="s">
        <v>91</v>
      </c>
    </row>
    <row r="56" spans="2:6" ht="15" customHeight="1" x14ac:dyDescent="0.45">
      <c r="B56" s="16" t="s">
        <v>101</v>
      </c>
      <c r="F56">
        <f>E58</f>
        <v>425</v>
      </c>
    </row>
    <row r="57" spans="2:6" ht="15" customHeight="1" x14ac:dyDescent="0.45">
      <c r="B57" s="16" t="s">
        <v>103</v>
      </c>
    </row>
    <row r="58" spans="2:6" ht="15" customHeight="1" x14ac:dyDescent="0.45">
      <c r="B58" s="16" t="s">
        <v>102</v>
      </c>
      <c r="E58">
        <f>G41</f>
        <v>425</v>
      </c>
    </row>
    <row r="59" spans="2:6" ht="15" customHeight="1" x14ac:dyDescent="0.45">
      <c r="B59" s="16" t="s">
        <v>48</v>
      </c>
    </row>
    <row r="61" spans="2:6" ht="15" customHeight="1" x14ac:dyDescent="0.45">
      <c r="B61" s="16" t="s">
        <v>92</v>
      </c>
    </row>
    <row r="62" spans="2:6" ht="15" customHeight="1" x14ac:dyDescent="0.45">
      <c r="B62" s="16" t="s">
        <v>101</v>
      </c>
      <c r="F62">
        <f>E64</f>
        <v>165</v>
      </c>
    </row>
    <row r="63" spans="2:6" ht="15" customHeight="1" x14ac:dyDescent="0.45">
      <c r="B63" s="16" t="s">
        <v>103</v>
      </c>
    </row>
    <row r="64" spans="2:6" ht="15" customHeight="1" x14ac:dyDescent="0.45">
      <c r="B64" s="16" t="s">
        <v>102</v>
      </c>
      <c r="E64">
        <f>G42</f>
        <v>165</v>
      </c>
    </row>
    <row r="65" spans="2:5" ht="15" customHeight="1" x14ac:dyDescent="0.45">
      <c r="B65" s="16" t="s">
        <v>48</v>
      </c>
    </row>
    <row r="67" spans="2:5" ht="15" customHeight="1" x14ac:dyDescent="0.45">
      <c r="B67" s="16" t="s">
        <v>104</v>
      </c>
    </row>
    <row r="68" spans="2:5" ht="15" customHeight="1" x14ac:dyDescent="0.45">
      <c r="B68" s="16" t="s">
        <v>101</v>
      </c>
    </row>
    <row r="69" spans="2:5" ht="15" customHeight="1" x14ac:dyDescent="0.45">
      <c r="B69" s="16" t="s">
        <v>105</v>
      </c>
    </row>
    <row r="70" spans="2:5" ht="15" customHeight="1" x14ac:dyDescent="0.45">
      <c r="B70" s="16" t="s">
        <v>102</v>
      </c>
      <c r="E70">
        <f>G43</f>
        <v>75</v>
      </c>
    </row>
    <row r="71" spans="2:5" ht="15" customHeight="1" x14ac:dyDescent="0.45">
      <c r="B71"/>
    </row>
    <row r="72" spans="2:5" ht="15" customHeight="1" x14ac:dyDescent="0.45">
      <c r="B72" s="16" t="s">
        <v>106</v>
      </c>
      <c r="E72">
        <f>G44</f>
        <v>75</v>
      </c>
    </row>
    <row r="73" spans="2:5" ht="15" customHeight="1" x14ac:dyDescent="0.45">
      <c r="B73" s="16" t="s">
        <v>48</v>
      </c>
    </row>
    <row r="75" spans="2:5" ht="15" customHeight="1" x14ac:dyDescent="0.45">
      <c r="B75" s="16" t="s">
        <v>53</v>
      </c>
      <c r="E75">
        <f>E129</f>
        <v>0</v>
      </c>
    </row>
    <row r="76" spans="2:5" ht="15" customHeight="1" x14ac:dyDescent="0.45">
      <c r="B76" s="16" t="s">
        <v>79</v>
      </c>
    </row>
    <row r="78" spans="2:5" ht="15" customHeight="1" x14ac:dyDescent="0.45">
      <c r="B78" s="72" t="s">
        <v>75</v>
      </c>
    </row>
    <row r="79" spans="2:5" ht="15" customHeight="1" x14ac:dyDescent="0.45">
      <c r="B79" s="72" t="s">
        <v>101</v>
      </c>
    </row>
    <row r="80" spans="2:5" ht="15" customHeight="1" x14ac:dyDescent="0.45">
      <c r="B80" s="72" t="s">
        <v>40</v>
      </c>
    </row>
    <row r="81" spans="1:15" ht="15" customHeight="1" x14ac:dyDescent="0.45">
      <c r="B81" s="16" t="s">
        <v>102</v>
      </c>
    </row>
    <row r="83" spans="1:15" ht="15" customHeight="1" x14ac:dyDescent="0.45">
      <c r="A83" s="15" t="s">
        <v>141</v>
      </c>
    </row>
    <row r="84" spans="1:15" ht="15" customHeight="1" x14ac:dyDescent="0.45">
      <c r="B84" s="16" t="s">
        <v>24</v>
      </c>
      <c r="E84" s="71">
        <v>547.65499999999997</v>
      </c>
      <c r="F84" s="68">
        <v>576.9</v>
      </c>
      <c r="G84" s="68">
        <v>618.9</v>
      </c>
      <c r="H84" s="68">
        <v>664.7</v>
      </c>
      <c r="I84" s="68">
        <v>704.58200000000011</v>
      </c>
      <c r="J84" s="68">
        <v>739.81110000000012</v>
      </c>
      <c r="K84" s="68">
        <v>769.40354400000012</v>
      </c>
      <c r="L84" s="68">
        <v>792.4856503200001</v>
      </c>
      <c r="M84" s="68">
        <v>812.29779157799999</v>
      </c>
      <c r="N84" s="68">
        <v>832.60523636744995</v>
      </c>
      <c r="O84" s="68">
        <v>853.42036727663617</v>
      </c>
    </row>
    <row r="85" spans="1:15" ht="15" customHeight="1" x14ac:dyDescent="0.45">
      <c r="B85" s="16" t="s">
        <v>20</v>
      </c>
      <c r="E85" s="71">
        <v>123.03499999999997</v>
      </c>
      <c r="F85" s="68">
        <v>116.5</v>
      </c>
      <c r="G85" s="68">
        <v>124.89999999999998</v>
      </c>
      <c r="H85" s="68">
        <v>147.10000000000002</v>
      </c>
      <c r="I85" s="68">
        <v>158.53094999999996</v>
      </c>
      <c r="J85" s="68">
        <v>166.45749750000004</v>
      </c>
      <c r="K85" s="68">
        <v>173.11579740000002</v>
      </c>
      <c r="L85" s="68">
        <v>178.30927132199997</v>
      </c>
      <c r="M85" s="68">
        <v>182.76700310504998</v>
      </c>
      <c r="N85" s="68">
        <v>187.33617818267624</v>
      </c>
      <c r="O85" s="68">
        <v>192.01958263724316</v>
      </c>
    </row>
    <row r="86" spans="1:15" ht="15" customHeight="1" x14ac:dyDescent="0.45">
      <c r="B86" s="16" t="s">
        <v>21</v>
      </c>
      <c r="E86" s="71">
        <v>101.54099999999997</v>
      </c>
      <c r="F86" s="68">
        <v>97.7</v>
      </c>
      <c r="G86" s="68">
        <v>106.09999999999997</v>
      </c>
      <c r="H86" s="68">
        <v>116.70000000000003</v>
      </c>
      <c r="I86" s="68">
        <v>124.42257499999997</v>
      </c>
      <c r="J86" s="68">
        <v>129.42675875000003</v>
      </c>
      <c r="K86" s="68">
        <v>133.32081296250001</v>
      </c>
      <c r="L86" s="68">
        <v>135.96022540387497</v>
      </c>
      <c r="M86" s="68">
        <v>138.12732684875621</v>
      </c>
      <c r="N86" s="68">
        <v>140.65658187731341</v>
      </c>
      <c r="O86" s="68">
        <v>143.48005031724998</v>
      </c>
    </row>
    <row r="88" spans="1:15" ht="15" customHeight="1" x14ac:dyDescent="0.45">
      <c r="A88" s="15" t="s">
        <v>139</v>
      </c>
      <c r="F88" s="68">
        <v>10</v>
      </c>
      <c r="G88" s="68">
        <v>10</v>
      </c>
      <c r="H88" s="68">
        <v>10</v>
      </c>
      <c r="I88" s="68">
        <v>10</v>
      </c>
      <c r="J88" s="68">
        <v>10</v>
      </c>
      <c r="K88" s="68">
        <v>10</v>
      </c>
      <c r="L88" s="68">
        <v>10</v>
      </c>
      <c r="M88" s="68">
        <v>10</v>
      </c>
      <c r="N88" s="68">
        <v>10</v>
      </c>
      <c r="O88" s="68">
        <v>10</v>
      </c>
    </row>
    <row r="91" spans="1:15" ht="15" customHeight="1" x14ac:dyDescent="0.45">
      <c r="A91" s="15" t="s">
        <v>140</v>
      </c>
    </row>
    <row r="92" spans="1:15" ht="15" customHeight="1" x14ac:dyDescent="0.45">
      <c r="B92" s="16" t="s">
        <v>24</v>
      </c>
    </row>
    <row r="93" spans="1:15" ht="15" customHeight="1" x14ac:dyDescent="0.45">
      <c r="B93" s="16" t="s">
        <v>20</v>
      </c>
    </row>
    <row r="94" spans="1:15" ht="15" customHeight="1" x14ac:dyDescent="0.45">
      <c r="B94" s="16" t="s">
        <v>21</v>
      </c>
    </row>
    <row r="95" spans="1:15" ht="15" customHeight="1" x14ac:dyDescent="0.45">
      <c r="B95" s="16" t="s">
        <v>41</v>
      </c>
      <c r="E95" s="89">
        <v>0.35699999999999998</v>
      </c>
      <c r="F95" s="75">
        <v>0.36</v>
      </c>
      <c r="G95" s="75">
        <v>0.36</v>
      </c>
      <c r="H95" s="75">
        <v>0.36</v>
      </c>
      <c r="I95" s="75">
        <v>0.36</v>
      </c>
      <c r="J95" s="75">
        <v>0.36</v>
      </c>
      <c r="K95" s="75">
        <v>0.36</v>
      </c>
      <c r="L95" s="75">
        <v>0.36</v>
      </c>
      <c r="M95" s="75">
        <v>0.36</v>
      </c>
      <c r="N95" s="75">
        <v>0.36</v>
      </c>
      <c r="O95" s="75">
        <v>0.36</v>
      </c>
    </row>
    <row r="97" spans="1:15" ht="15" customHeight="1" x14ac:dyDescent="0.45">
      <c r="B97" s="16" t="str">
        <f>B86</f>
        <v>EBIT</v>
      </c>
    </row>
    <row r="98" spans="1:15" ht="15" customHeight="1" x14ac:dyDescent="0.45">
      <c r="B98" s="16" t="s">
        <v>114</v>
      </c>
    </row>
    <row r="99" spans="1:15" ht="15" customHeight="1" x14ac:dyDescent="0.45">
      <c r="B99" s="16" t="s">
        <v>107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5" customHeight="1" x14ac:dyDescent="0.45">
      <c r="B100" s="16" t="s">
        <v>108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5" customHeight="1" x14ac:dyDescent="0.45">
      <c r="B101" s="16" t="s">
        <v>109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5" customHeight="1" x14ac:dyDescent="0.45">
      <c r="B102" s="16" t="s">
        <v>110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5" customHeight="1" x14ac:dyDescent="0.45">
      <c r="B103" s="16" t="s">
        <v>111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5" customHeight="1" x14ac:dyDescent="0.45">
      <c r="B104" s="16" t="s">
        <v>79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15" customHeight="1" x14ac:dyDescent="0.45">
      <c r="B105" s="16" t="s">
        <v>112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7" spans="1:15" ht="15" customHeight="1" x14ac:dyDescent="0.45">
      <c r="B107" s="16" t="s">
        <v>113</v>
      </c>
    </row>
    <row r="108" spans="1:15" ht="15" customHeight="1" x14ac:dyDescent="0.45">
      <c r="B108" s="16" t="s">
        <v>42</v>
      </c>
    </row>
    <row r="110" spans="1:15" ht="15" customHeight="1" x14ac:dyDescent="0.45">
      <c r="A110" s="15" t="s">
        <v>55</v>
      </c>
    </row>
    <row r="111" spans="1:15" ht="15" customHeight="1" x14ac:dyDescent="0.45">
      <c r="B111" s="16" t="str">
        <f>B85</f>
        <v>EBITDA</v>
      </c>
    </row>
    <row r="112" spans="1:15" ht="15" customHeight="1" x14ac:dyDescent="0.45">
      <c r="B112" s="16" t="str">
        <f>B99</f>
        <v>Interest on revolver</v>
      </c>
    </row>
    <row r="113" spans="2:15" ht="15" customHeight="1" x14ac:dyDescent="0.45">
      <c r="B113" s="16" t="str">
        <f>B100</f>
        <v>Interest on term loan A</v>
      </c>
    </row>
    <row r="114" spans="2:15" ht="15" customHeight="1" x14ac:dyDescent="0.45">
      <c r="B114" s="16" t="str">
        <f>B101</f>
        <v>Interest on term loan B</v>
      </c>
    </row>
    <row r="115" spans="2:15" ht="15" customHeight="1" x14ac:dyDescent="0.45">
      <c r="B115" s="16" t="str">
        <f>B103</f>
        <v>Interest on senior unsecured notes</v>
      </c>
    </row>
    <row r="116" spans="2:15" ht="15" customHeight="1" x14ac:dyDescent="0.45">
      <c r="B116" s="16" t="s">
        <v>79</v>
      </c>
    </row>
    <row r="117" spans="2:15" ht="15" customHeight="1" x14ac:dyDescent="0.45">
      <c r="B117" s="16" t="s">
        <v>113</v>
      </c>
    </row>
    <row r="118" spans="2:15" ht="15" customHeight="1" x14ac:dyDescent="0.45">
      <c r="B118" s="16" t="s">
        <v>44</v>
      </c>
      <c r="F118" s="68">
        <v>-1.0761447342465829</v>
      </c>
      <c r="G118" s="68">
        <v>-5.3994509589040973</v>
      </c>
      <c r="H118" s="68">
        <v>-3.9737572602739988</v>
      </c>
      <c r="I118" s="68">
        <v>-4.62919985150684</v>
      </c>
      <c r="J118" s="68">
        <v>-4.4305082882465712</v>
      </c>
      <c r="K118" s="68">
        <v>-3.7260831881071397</v>
      </c>
      <c r="L118" s="68">
        <v>-2.912075364482547</v>
      </c>
      <c r="M118" s="68">
        <v>-2.5009482314832923</v>
      </c>
      <c r="N118" s="68">
        <v>-2.5590370821855828</v>
      </c>
      <c r="O118" s="68">
        <v>-2.6196868679266601</v>
      </c>
    </row>
    <row r="119" spans="2:15" ht="15" customHeight="1" x14ac:dyDescent="0.45">
      <c r="B119" s="16" t="s">
        <v>45</v>
      </c>
      <c r="F119" s="68">
        <v>-1.4969999999999999</v>
      </c>
      <c r="G119" s="68">
        <v>-0.83999999999999986</v>
      </c>
      <c r="H119" s="68">
        <v>-0.91600000000000037</v>
      </c>
      <c r="I119" s="68">
        <v>-0.79764000000000124</v>
      </c>
      <c r="J119" s="68">
        <v>-0.70458200000000026</v>
      </c>
      <c r="K119" s="68">
        <v>-0.59184888000000058</v>
      </c>
      <c r="L119" s="68">
        <v>-0.46164212639999924</v>
      </c>
      <c r="M119" s="68">
        <v>-0.39624282515999809</v>
      </c>
      <c r="N119" s="68">
        <v>-0.40614889578899849</v>
      </c>
      <c r="O119" s="68">
        <v>-0.4163026181837246</v>
      </c>
    </row>
    <row r="120" spans="2:15" ht="15" customHeight="1" x14ac:dyDescent="0.45">
      <c r="B120" s="16" t="s">
        <v>46</v>
      </c>
      <c r="F120" s="68">
        <v>2.7578999999999994</v>
      </c>
      <c r="G120" s="68">
        <v>4.2420000000000044</v>
      </c>
      <c r="H120" s="68">
        <v>4.6258000000000052</v>
      </c>
      <c r="I120" s="68">
        <v>4.0280820000000119</v>
      </c>
      <c r="J120" s="68">
        <v>3.5581390999999911</v>
      </c>
      <c r="K120" s="68">
        <v>2.988836844000005</v>
      </c>
      <c r="L120" s="68">
        <v>2.3312927383200019</v>
      </c>
      <c r="M120" s="68">
        <v>2.0010262670579806</v>
      </c>
      <c r="N120" s="68">
        <v>2.0510519237344482</v>
      </c>
      <c r="O120" s="68">
        <v>2.1023282218278041</v>
      </c>
    </row>
    <row r="121" spans="2:15" ht="15" customHeight="1" x14ac:dyDescent="0.45">
      <c r="B121" s="16" t="s">
        <v>43</v>
      </c>
      <c r="F121" s="68">
        <v>-37.4985</v>
      </c>
      <c r="G121" s="68">
        <v>-40.228499999999997</v>
      </c>
      <c r="H121" s="68">
        <v>-43.205500000000008</v>
      </c>
      <c r="I121" s="68">
        <v>-45.797830000000012</v>
      </c>
      <c r="J121" s="68">
        <v>-48.087721500000008</v>
      </c>
      <c r="K121" s="68">
        <v>-50.011230360000013</v>
      </c>
      <c r="L121" s="68">
        <v>-51.511567270800008</v>
      </c>
      <c r="M121" s="68">
        <v>-52.799356452570002</v>
      </c>
      <c r="N121" s="68">
        <v>-54.119340363884248</v>
      </c>
      <c r="O121" s="68">
        <v>-55.472323872981356</v>
      </c>
    </row>
    <row r="122" spans="2:15" ht="15" customHeight="1" x14ac:dyDescent="0.45">
      <c r="B122" s="16" t="s">
        <v>115</v>
      </c>
    </row>
    <row r="124" spans="2:15" ht="15" customHeight="1" x14ac:dyDescent="0.45">
      <c r="B124" s="16" t="s">
        <v>116</v>
      </c>
    </row>
    <row r="125" spans="2:15" ht="15" customHeight="1" x14ac:dyDescent="0.45">
      <c r="B125" s="16" t="s">
        <v>117</v>
      </c>
    </row>
    <row r="126" spans="2:15" ht="15" customHeight="1" x14ac:dyDescent="0.45">
      <c r="B126" s="16" t="s">
        <v>118</v>
      </c>
    </row>
    <row r="127" spans="2:15" ht="15" customHeight="1" x14ac:dyDescent="0.45">
      <c r="B127" s="16" t="s">
        <v>50</v>
      </c>
    </row>
    <row r="129" spans="1:15" ht="15" customHeight="1" x14ac:dyDescent="0.45">
      <c r="B129" s="16" t="s">
        <v>53</v>
      </c>
      <c r="E129" s="71">
        <v>0</v>
      </c>
    </row>
    <row r="131" spans="1:15" ht="15" customHeight="1" x14ac:dyDescent="0.45">
      <c r="A131" s="15" t="s">
        <v>119</v>
      </c>
    </row>
    <row r="132" spans="1:15" ht="15" customHeight="1" x14ac:dyDescent="0.45">
      <c r="B132" s="16" t="s">
        <v>20</v>
      </c>
    </row>
    <row r="133" spans="1:15" ht="15" customHeight="1" x14ac:dyDescent="0.45">
      <c r="B133" s="16" t="s">
        <v>89</v>
      </c>
    </row>
    <row r="134" spans="1:15" ht="15" customHeight="1" x14ac:dyDescent="0.45">
      <c r="B134" s="16" t="s">
        <v>91</v>
      </c>
    </row>
    <row r="135" spans="1:15" ht="15" customHeight="1" x14ac:dyDescent="0.45">
      <c r="B135" s="16" t="s">
        <v>92</v>
      </c>
    </row>
    <row r="136" spans="1:15" ht="15" customHeight="1" x14ac:dyDescent="0.45">
      <c r="B136" s="16" t="s">
        <v>104</v>
      </c>
    </row>
    <row r="137" spans="1:15" ht="15" customHeight="1" x14ac:dyDescent="0.45">
      <c r="B137" s="16" t="s">
        <v>94</v>
      </c>
    </row>
    <row r="138" spans="1:15" ht="15" customHeight="1" x14ac:dyDescent="0.45">
      <c r="B138" s="16" t="s">
        <v>132</v>
      </c>
    </row>
    <row r="140" spans="1:15" ht="15" customHeight="1" x14ac:dyDescent="0.45">
      <c r="B140" s="16" t="s">
        <v>23</v>
      </c>
    </row>
    <row r="141" spans="1:15" ht="15" customHeight="1" x14ac:dyDescent="0.45">
      <c r="B141" s="16" t="s">
        <v>133</v>
      </c>
    </row>
    <row r="142" spans="1:15" ht="15" customHeight="1" x14ac:dyDescent="0.45">
      <c r="B142" s="16" t="s">
        <v>52</v>
      </c>
      <c r="F142" s="66"/>
      <c r="G142" s="66"/>
      <c r="H142" s="66"/>
      <c r="I142" s="66"/>
      <c r="J142" s="66"/>
      <c r="K142" s="66"/>
      <c r="L142" s="66"/>
      <c r="M142" s="66"/>
      <c r="N142" s="66"/>
      <c r="O142" s="66"/>
    </row>
    <row r="143" spans="1:15" ht="15" customHeight="1" x14ac:dyDescent="0.45">
      <c r="B143" s="16" t="s">
        <v>134</v>
      </c>
      <c r="F143" s="66"/>
      <c r="G143" s="66"/>
      <c r="H143" s="66"/>
      <c r="I143" s="66"/>
      <c r="J143" s="66"/>
      <c r="K143" s="66"/>
      <c r="L143" s="66"/>
      <c r="M143" s="66"/>
      <c r="N143" s="66"/>
      <c r="O143" s="66"/>
    </row>
    <row r="145" spans="1:15" ht="15" customHeight="1" x14ac:dyDescent="0.45">
      <c r="B145" s="16" t="s">
        <v>120</v>
      </c>
    </row>
    <row r="146" spans="1:15" ht="15" customHeight="1" x14ac:dyDescent="0.45">
      <c r="B146" s="16" t="s">
        <v>121</v>
      </c>
      <c r="F146" s="78"/>
      <c r="G146" s="78"/>
      <c r="H146" s="78"/>
      <c r="I146" s="78"/>
      <c r="J146" s="78"/>
      <c r="K146" s="78"/>
      <c r="L146" s="78"/>
      <c r="M146" s="78"/>
      <c r="N146" s="78"/>
      <c r="O146" s="78"/>
    </row>
    <row r="147" spans="1:15" ht="15" customHeight="1" x14ac:dyDescent="0.45">
      <c r="B147" s="16" t="s">
        <v>122</v>
      </c>
      <c r="F147" s="78"/>
      <c r="G147" s="78"/>
      <c r="H147" s="78"/>
      <c r="I147" s="78"/>
      <c r="J147" s="78"/>
      <c r="K147" s="78"/>
      <c r="L147" s="78"/>
      <c r="M147" s="78"/>
      <c r="N147" s="78"/>
      <c r="O147" s="78"/>
    </row>
    <row r="148" spans="1:15" ht="15" customHeight="1" x14ac:dyDescent="0.45">
      <c r="F148" s="78"/>
      <c r="G148" s="78"/>
      <c r="H148" s="78"/>
      <c r="I148" s="78"/>
      <c r="J148" s="78"/>
      <c r="K148" s="78"/>
      <c r="L148" s="78"/>
      <c r="M148" s="78"/>
      <c r="N148" s="78"/>
      <c r="O148" s="78"/>
    </row>
    <row r="149" spans="1:15" ht="15" customHeight="1" x14ac:dyDescent="0.45">
      <c r="B149" s="16" t="s">
        <v>135</v>
      </c>
    </row>
    <row r="150" spans="1:15" ht="15" customHeight="1" x14ac:dyDescent="0.45">
      <c r="B150" s="16" t="s">
        <v>136</v>
      </c>
      <c r="F150" s="78"/>
      <c r="G150" s="78"/>
      <c r="H150" s="78"/>
      <c r="I150" s="78"/>
      <c r="J150" s="78"/>
      <c r="K150" s="78"/>
      <c r="L150" s="78"/>
      <c r="M150" s="78"/>
      <c r="N150" s="78"/>
      <c r="O150" s="78"/>
    </row>
    <row r="152" spans="1:15" ht="15" customHeight="1" x14ac:dyDescent="0.45">
      <c r="B152" s="16" t="s">
        <v>137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</row>
    <row r="154" spans="1:15" ht="15" customHeight="1" x14ac:dyDescent="0.45">
      <c r="A154" s="15" t="s">
        <v>123</v>
      </c>
    </row>
    <row r="155" spans="1:15" ht="15" customHeight="1" x14ac:dyDescent="0.45">
      <c r="B155" s="16" t="s">
        <v>124</v>
      </c>
      <c r="E155" s="71">
        <v>0</v>
      </c>
      <c r="F155">
        <f t="shared" ref="F155:O155" si="0">E155+1</f>
        <v>1</v>
      </c>
      <c r="G155">
        <f t="shared" si="0"/>
        <v>2</v>
      </c>
      <c r="H155">
        <f t="shared" si="0"/>
        <v>3</v>
      </c>
      <c r="I155">
        <f t="shared" si="0"/>
        <v>4</v>
      </c>
      <c r="J155">
        <f t="shared" si="0"/>
        <v>5</v>
      </c>
      <c r="K155">
        <f t="shared" si="0"/>
        <v>6</v>
      </c>
      <c r="L155">
        <f t="shared" si="0"/>
        <v>7</v>
      </c>
      <c r="M155">
        <f t="shared" si="0"/>
        <v>8</v>
      </c>
      <c r="N155">
        <f t="shared" si="0"/>
        <v>9</v>
      </c>
      <c r="O155">
        <f t="shared" si="0"/>
        <v>10</v>
      </c>
    </row>
    <row r="156" spans="1:15" ht="15" customHeight="1" x14ac:dyDescent="0.45">
      <c r="B156" s="16" t="s">
        <v>38</v>
      </c>
    </row>
    <row r="157" spans="1:15" ht="15" customHeight="1" x14ac:dyDescent="0.45">
      <c r="B157" s="16" t="s">
        <v>125</v>
      </c>
    </row>
    <row r="158" spans="1:15" ht="15" customHeight="1" x14ac:dyDescent="0.45">
      <c r="B158" s="16" t="s">
        <v>126</v>
      </c>
    </row>
    <row r="160" spans="1:15" ht="15" customHeight="1" x14ac:dyDescent="0.45">
      <c r="A160" s="15" t="s">
        <v>127</v>
      </c>
    </row>
    <row r="161" spans="1:12" ht="15" customHeight="1" x14ac:dyDescent="0.45">
      <c r="B161" s="16" t="s">
        <v>128</v>
      </c>
    </row>
    <row r="162" spans="1:12" ht="15" customHeight="1" x14ac:dyDescent="0.45">
      <c r="B162" s="16" t="s">
        <v>129</v>
      </c>
      <c r="E162" s="73"/>
    </row>
    <row r="163" spans="1:12" ht="15" customHeight="1" x14ac:dyDescent="0.45">
      <c r="E163" s="73"/>
    </row>
    <row r="164" spans="1:12" ht="15" customHeight="1" x14ac:dyDescent="0.45">
      <c r="A164" s="15" t="s">
        <v>130</v>
      </c>
      <c r="E164" s="73"/>
    </row>
    <row r="165" spans="1:12" ht="15" customHeight="1" x14ac:dyDescent="0.45">
      <c r="F165" s="73"/>
      <c r="G165" s="80" t="s">
        <v>72</v>
      </c>
      <c r="H165" s="81"/>
      <c r="I165" s="81"/>
    </row>
    <row r="166" spans="1:12" ht="15" customHeight="1" thickBot="1" x14ac:dyDescent="0.5">
      <c r="F166" s="90">
        <f>E162</f>
        <v>0</v>
      </c>
      <c r="G166" s="86">
        <v>3</v>
      </c>
      <c r="H166" s="86">
        <v>4</v>
      </c>
      <c r="I166" s="86">
        <v>5</v>
      </c>
    </row>
    <row r="167" spans="1:12" ht="15" customHeight="1" x14ac:dyDescent="0.45">
      <c r="E167" s="77" t="s">
        <v>56</v>
      </c>
      <c r="F167" s="87">
        <f>F168-0.5</f>
        <v>16.600000000000001</v>
      </c>
      <c r="G167" s="73"/>
      <c r="H167" s="73"/>
      <c r="I167" s="73"/>
    </row>
    <row r="168" spans="1:12" ht="15" customHeight="1" x14ac:dyDescent="0.45">
      <c r="E168" s="82"/>
      <c r="F168" s="87">
        <f>F169-0.5</f>
        <v>17.100000000000001</v>
      </c>
      <c r="G168" s="73"/>
      <c r="H168" s="73"/>
      <c r="I168" s="73"/>
    </row>
    <row r="169" spans="1:12" ht="15" customHeight="1" x14ac:dyDescent="0.45">
      <c r="E169" s="82"/>
      <c r="F169" s="87">
        <v>17.600000000000001</v>
      </c>
      <c r="G169" s="73"/>
      <c r="H169" s="73"/>
      <c r="I169" s="73"/>
    </row>
    <row r="170" spans="1:12" ht="15" customHeight="1" x14ac:dyDescent="0.45">
      <c r="E170" s="82"/>
      <c r="F170" s="87">
        <f>F169+0.5</f>
        <v>18.100000000000001</v>
      </c>
      <c r="G170" s="73"/>
      <c r="H170" s="73"/>
      <c r="I170" s="73"/>
    </row>
    <row r="171" spans="1:12" ht="15" customHeight="1" x14ac:dyDescent="0.45">
      <c r="E171" s="82"/>
      <c r="F171" s="87">
        <f>F170+0.5</f>
        <v>18.600000000000001</v>
      </c>
      <c r="G171" s="73"/>
      <c r="H171" s="73"/>
      <c r="I171" s="73"/>
    </row>
    <row r="173" spans="1:12" ht="15" customHeight="1" x14ac:dyDescent="0.45">
      <c r="E173" s="73"/>
      <c r="F173" s="80" t="s">
        <v>56</v>
      </c>
      <c r="G173" s="81"/>
      <c r="H173" s="81"/>
      <c r="I173" s="81"/>
      <c r="J173" s="81"/>
      <c r="K173" s="81"/>
      <c r="L173" s="81"/>
    </row>
    <row r="174" spans="1:12" ht="15" customHeight="1" thickBot="1" x14ac:dyDescent="0.5">
      <c r="E174" s="90">
        <f>E162</f>
        <v>0</v>
      </c>
      <c r="F174" s="84">
        <f>G174-0.5</f>
        <v>16.100000000000001</v>
      </c>
      <c r="G174" s="84">
        <f>H174-0.5</f>
        <v>16.600000000000001</v>
      </c>
      <c r="H174" s="84">
        <f>I174-0.5</f>
        <v>17.100000000000001</v>
      </c>
      <c r="I174" s="84">
        <v>17.600000000000001</v>
      </c>
      <c r="J174" s="84">
        <f>I174+0.5</f>
        <v>18.100000000000001</v>
      </c>
      <c r="K174" s="84">
        <f>J174+0.5</f>
        <v>18.600000000000001</v>
      </c>
      <c r="L174" s="84">
        <f>K174+0.5</f>
        <v>19.100000000000001</v>
      </c>
    </row>
    <row r="175" spans="1:12" ht="15" customHeight="1" x14ac:dyDescent="0.45">
      <c r="D175" s="77" t="s">
        <v>131</v>
      </c>
      <c r="E175" s="83">
        <v>0</v>
      </c>
      <c r="F175" s="73"/>
      <c r="G175" s="73"/>
      <c r="H175" s="73"/>
      <c r="I175" s="73"/>
      <c r="J175" s="73"/>
      <c r="K175" s="73"/>
      <c r="L175" s="73"/>
    </row>
    <row r="176" spans="1:12" ht="15" customHeight="1" x14ac:dyDescent="0.45">
      <c r="D176" s="82"/>
      <c r="E176" s="83">
        <f t="shared" ref="E176:E185" si="1">E175+0.1</f>
        <v>0.1</v>
      </c>
      <c r="F176" s="73"/>
      <c r="G176" s="73"/>
      <c r="H176" s="73"/>
      <c r="I176" s="73"/>
      <c r="J176" s="73"/>
      <c r="K176" s="73"/>
      <c r="L176" s="73"/>
    </row>
    <row r="177" spans="1:12" ht="15" customHeight="1" x14ac:dyDescent="0.45">
      <c r="D177" s="82"/>
      <c r="E177" s="83">
        <f t="shared" si="1"/>
        <v>0.2</v>
      </c>
      <c r="F177" s="73"/>
      <c r="G177" s="73"/>
      <c r="H177" s="73"/>
      <c r="I177" s="73"/>
      <c r="J177" s="73"/>
      <c r="K177" s="73"/>
      <c r="L177" s="73"/>
    </row>
    <row r="178" spans="1:12" ht="15" customHeight="1" x14ac:dyDescent="0.45">
      <c r="D178" s="82"/>
      <c r="E178" s="83">
        <f t="shared" si="1"/>
        <v>0.30000000000000004</v>
      </c>
      <c r="F178" s="73"/>
      <c r="G178" s="73"/>
      <c r="H178" s="73"/>
      <c r="I178" s="73"/>
      <c r="J178" s="73"/>
      <c r="K178" s="73"/>
      <c r="L178" s="73"/>
    </row>
    <row r="179" spans="1:12" ht="15" customHeight="1" x14ac:dyDescent="0.45">
      <c r="D179" s="82"/>
      <c r="E179" s="83">
        <f t="shared" si="1"/>
        <v>0.4</v>
      </c>
      <c r="F179" s="73"/>
      <c r="G179" s="73"/>
      <c r="H179" s="73"/>
      <c r="I179" s="73"/>
      <c r="J179" s="73"/>
      <c r="K179" s="73"/>
      <c r="L179" s="73"/>
    </row>
    <row r="180" spans="1:12" ht="15" customHeight="1" x14ac:dyDescent="0.45">
      <c r="E180" s="83">
        <f t="shared" si="1"/>
        <v>0.5</v>
      </c>
      <c r="F180" s="73"/>
      <c r="G180" s="73"/>
      <c r="H180" s="73"/>
      <c r="I180" s="73"/>
      <c r="J180" s="73"/>
      <c r="K180" s="73"/>
      <c r="L180" s="73"/>
    </row>
    <row r="181" spans="1:12" ht="15" customHeight="1" x14ac:dyDescent="0.45">
      <c r="E181" s="83">
        <f t="shared" si="1"/>
        <v>0.6</v>
      </c>
      <c r="F181" s="73"/>
      <c r="G181" s="73"/>
      <c r="H181" s="73"/>
      <c r="I181" s="73"/>
      <c r="J181" s="73"/>
      <c r="K181" s="73"/>
      <c r="L181" s="73"/>
    </row>
    <row r="182" spans="1:12" ht="15" customHeight="1" x14ac:dyDescent="0.45">
      <c r="E182" s="83">
        <f t="shared" si="1"/>
        <v>0.7</v>
      </c>
      <c r="F182" s="73"/>
      <c r="G182" s="73"/>
      <c r="H182" s="73"/>
      <c r="I182" s="73"/>
      <c r="J182" s="73"/>
      <c r="K182" s="73"/>
      <c r="L182" s="73"/>
    </row>
    <row r="183" spans="1:12" ht="15" customHeight="1" x14ac:dyDescent="0.45">
      <c r="E183" s="83">
        <f t="shared" si="1"/>
        <v>0.79999999999999993</v>
      </c>
      <c r="F183" s="73"/>
      <c r="G183" s="73"/>
      <c r="H183" s="73"/>
      <c r="I183" s="73"/>
      <c r="J183" s="73"/>
      <c r="K183" s="73"/>
      <c r="L183" s="73"/>
    </row>
    <row r="184" spans="1:12" ht="15" customHeight="1" x14ac:dyDescent="0.45">
      <c r="E184" s="83">
        <f t="shared" si="1"/>
        <v>0.89999999999999991</v>
      </c>
      <c r="F184" s="73"/>
      <c r="G184" s="73"/>
      <c r="H184" s="73"/>
      <c r="I184" s="73"/>
      <c r="J184" s="73"/>
      <c r="K184" s="73"/>
      <c r="L184" s="73"/>
    </row>
    <row r="185" spans="1:12" ht="15" customHeight="1" x14ac:dyDescent="0.45">
      <c r="E185" s="83">
        <f t="shared" si="1"/>
        <v>0.99999999999999989</v>
      </c>
      <c r="F185" s="73"/>
      <c r="G185" s="73"/>
      <c r="H185" s="73"/>
      <c r="I185" s="73"/>
      <c r="J185" s="73"/>
      <c r="K185" s="73"/>
      <c r="L185" s="73"/>
    </row>
    <row r="187" spans="1:12" ht="15" customHeight="1" x14ac:dyDescent="0.45">
      <c r="A187" s="15" t="s">
        <v>54</v>
      </c>
    </row>
  </sheetData>
  <pageMargins left="0.7" right="0.7" top="0.75" bottom="0.75" header="0.3" footer="0.3"/>
  <pageSetup paperSize="9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Welcome</vt:lpstr>
      <vt:lpstr>Info</vt:lpstr>
      <vt:lpstr>LBO</vt:lpstr>
      <vt:lpstr>date</vt:lpstr>
      <vt:lpstr>LBO!ltg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 training</dc:creator>
  <cp:lastModifiedBy>Financial Edge</cp:lastModifiedBy>
  <cp:lastPrinted>2016-10-19T10:12:21Z</cp:lastPrinted>
  <dcterms:created xsi:type="dcterms:W3CDTF">2016-02-03T14:06:14Z</dcterms:created>
  <dcterms:modified xsi:type="dcterms:W3CDTF">2017-09-08T07:54:43Z</dcterms:modified>
</cp:coreProperties>
</file>