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Help Desk/M&amp;A Model Excel/"/>
    </mc:Choice>
  </mc:AlternateContent>
  <xr:revisionPtr revIDLastSave="3" documentId="11_2EE44583D0A2F86CC0EF08323F0A3E48F09A61C2" xr6:coauthVersionLast="47" xr6:coauthVersionMax="47" xr10:uidLastSave="{BB959A14-A256-4949-BFA1-626CC31786A6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9" l="1"/>
  <c r="E58" i="9"/>
  <c r="F58" i="9"/>
  <c r="C58" i="9"/>
  <c r="A7" i="1"/>
  <c r="D80" i="9" l="1"/>
  <c r="C77" i="9" l="1"/>
  <c r="C81" i="9" s="1"/>
  <c r="E66" i="9"/>
  <c r="C62" i="9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G26" i="9"/>
  <c r="C29" i="9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D68" i="9"/>
  <c r="C68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C72" i="9" s="1"/>
  <c r="D12" i="9"/>
  <c r="E40" i="9"/>
  <c r="F40" i="9"/>
  <c r="C26" i="9" l="1"/>
  <c r="C71" i="9"/>
  <c r="C73" i="9" s="1"/>
  <c r="C82" i="9" s="1"/>
  <c r="D15" i="9"/>
  <c r="C30" i="9" l="1"/>
  <c r="G28" i="9"/>
  <c r="C35" i="9" s="1"/>
  <c r="C31" i="9"/>
  <c r="G27" i="9" s="1"/>
  <c r="F55" i="9"/>
  <c r="E55" i="9"/>
  <c r="D55" i="9"/>
  <c r="A1" i="9"/>
  <c r="C59" i="9" l="1"/>
  <c r="E67" i="9"/>
  <c r="E68" i="9" s="1"/>
  <c r="G31" i="9"/>
  <c r="F59" i="9"/>
  <c r="D59" i="9"/>
  <c r="E59" i="9"/>
  <c r="D35" i="9"/>
  <c r="C36" i="9"/>
  <c r="C60" i="9" l="1"/>
  <c r="C61" i="9" s="1"/>
  <c r="C63" i="9" s="1"/>
  <c r="D34" i="9"/>
  <c r="D60" i="9"/>
  <c r="D61" i="9" s="1"/>
  <c r="D63" i="9" s="1"/>
  <c r="E60" i="9"/>
  <c r="E61" i="9" s="1"/>
  <c r="E63" i="9" s="1"/>
  <c r="F60" i="9"/>
  <c r="F61" i="9" s="1"/>
  <c r="F63" i="9" s="1"/>
  <c r="A1" i="6" l="1"/>
</calcChain>
</file>

<file path=xl/sharedStrings.xml><?xml version="1.0" encoding="utf-8"?>
<sst xmlns="http://schemas.openxmlformats.org/spreadsheetml/2006/main" count="123" uniqueCount="97">
  <si>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</si>
  <si>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</si>
  <si>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</si>
  <si>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</si>
  <si>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</si>
  <si>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</si>
  <si>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</si>
  <si>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</si>
  <si>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</si>
  <si>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</si>
  <si>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</si>
  <si>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</si>
  <si>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</si>
  <si>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</si>
  <si>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</si>
  <si>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</si>
  <si>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</si>
  <si>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</si>
  <si>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</si>
  <si>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</si>
  <si>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</si>
  <si>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</si>
  <si>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</si>
  <si>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</si>
  <si>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</si>
  <si>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</si>
  <si>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</si>
  <si>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</si>
  <si>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</si>
  <si>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</si>
  <si>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</si>
  <si>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</si>
  <si>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</si>
  <si>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</si>
  <si>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</si>
  <si>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</si>
  <si>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</si>
  <si>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</si>
  <si>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</si>
  <si>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</si>
  <si>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</si>
  <si>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</si>
  <si>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</si>
  <si>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</si>
  <si>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</si>
  <si>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</si>
  <si>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</si>
  <si>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</si>
  <si>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</si>
  <si>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</si>
  <si>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</si>
  <si>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</si>
  <si>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</si>
  <si>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</si>
  <si>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</si>
  <si>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</si>
  <si>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</si>
  <si>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</si>
  <si>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</si>
  <si>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</si>
  <si>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</si>
  <si>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</si>
  <si>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</si>
  <si>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</si>
  <si>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</si>
  <si>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</si>
  <si>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</si>
  <si>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</si>
  <si>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</si>
  <si>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</si>
  <si>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</si>
  <si>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</si>
  <si>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</si>
  <si>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</si>
  <si>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</si>
  <si>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</si>
  <si>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</si>
  <si>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</si>
  <si>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</si>
  <si>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</si>
  <si>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</si>
  <si>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</si>
  <si>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</si>
  <si>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</si>
  <si>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</si>
  <si>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Synergies vs premium analysis</t>
  </si>
  <si>
    <t>Premium paid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</si>
  <si>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</si>
  <si>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</si>
  <si>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</si>
  <si>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</si>
  <si>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</si>
  <si>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</si>
  <si>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</si>
  <si>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</si>
  <si>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</si>
  <si>
    <t>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</si>
</sst>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61"/>
    </row>
    <row r="14" spans="1:18" s="2" customFormat="1" ht="15" customHeight="1" x14ac:dyDescent="0.45">
      <c r="A14" s="59"/>
      <c r="B14" s="84" t="s">
        <v>47</v>
      </c>
      <c r="C14" s="84"/>
      <c r="D14" s="84" t="s">
        <v>48</v>
      </c>
      <c r="E14" s="84"/>
      <c r="F14" s="84"/>
      <c r="G14" s="84"/>
      <c r="H14" s="84"/>
      <c r="I14" s="84"/>
      <c r="J14" s="84"/>
      <c r="K14" s="84"/>
      <c r="L14" s="84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95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94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32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  <c r="E66">
        <f>C66+D66+C19</f>
        <v>181</v>
      </c>
    </row>
    <row r="67" spans="1:5" ht="15" customHeight="1" x14ac:dyDescent="0.45">
      <c r="B67" s="15" t="s">
        <v>39</v>
      </c>
      <c r="C67" s="64">
        <v>300</v>
      </c>
      <c r="D67" s="64">
        <v>40</v>
      </c>
      <c r="E67">
        <f>C67+D67-D67+G26+G27</f>
        <v>486.625</v>
      </c>
    </row>
    <row r="68" spans="1:5" ht="15" customHeight="1" x14ac:dyDescent="0.45">
      <c r="B68" s="15" t="s">
        <v>81</v>
      </c>
      <c r="C68" s="65">
        <f>C67/C66</f>
        <v>1.9230769230769231</v>
      </c>
      <c r="D68" s="65">
        <f>D67/D66</f>
        <v>2</v>
      </c>
      <c r="E68" s="65">
        <f>E67/E66</f>
        <v>2.6885359116022101</v>
      </c>
    </row>
    <row r="70" spans="1:5" ht="15" customHeight="1" x14ac:dyDescent="0.45">
      <c r="A70" s="14" t="s">
        <v>85</v>
      </c>
    </row>
    <row r="71" spans="1:5" ht="15" customHeight="1" x14ac:dyDescent="0.45">
      <c r="B71" s="15" t="str">
        <f>B12</f>
        <v>Acquisition equity value</v>
      </c>
      <c r="C71">
        <f>D12</f>
        <v>165</v>
      </c>
    </row>
    <row r="72" spans="1:5" ht="15" customHeight="1" x14ac:dyDescent="0.45">
      <c r="B72" s="15" t="str">
        <f>B11</f>
        <v>Market cap</v>
      </c>
      <c r="C72">
        <f>D11</f>
        <v>132</v>
      </c>
    </row>
    <row r="73" spans="1:5" ht="15" customHeight="1" x14ac:dyDescent="0.45">
      <c r="B73" s="15" t="s">
        <v>86</v>
      </c>
      <c r="C73">
        <f>C71-C72</f>
        <v>33</v>
      </c>
    </row>
    <row r="75" spans="1:5" ht="15" customHeight="1" x14ac:dyDescent="0.45">
      <c r="B75" s="15" t="s">
        <v>96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>
        <f>SUM(C75:C76)</f>
        <v>0.1</v>
      </c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  <c r="D80">
        <f>C19*(1-C22)</f>
        <v>3.5</v>
      </c>
    </row>
    <row r="81" spans="1:4" ht="15" customHeight="1" x14ac:dyDescent="0.45">
      <c r="B81" s="15" t="s">
        <v>87</v>
      </c>
      <c r="C81">
        <f>D80/C77</f>
        <v>35</v>
      </c>
    </row>
    <row r="82" spans="1:4" ht="15" customHeight="1" x14ac:dyDescent="0.45">
      <c r="B82" s="15" t="s">
        <v>44</v>
      </c>
      <c r="C82">
        <f>C81-C73</f>
        <v>2</v>
      </c>
    </row>
    <row r="84" spans="1:4" ht="15" customHeight="1" x14ac:dyDescent="0.45">
      <c r="A84" s="14" t="s">
        <v>88</v>
      </c>
    </row>
    <row r="85" spans="1:4" ht="15" customHeight="1" x14ac:dyDescent="0.45">
      <c r="C85" s="69" t="s">
        <v>93</v>
      </c>
      <c r="D85" s="69" t="s">
        <v>53</v>
      </c>
    </row>
    <row r="86" spans="1:4" ht="15" customHeight="1" x14ac:dyDescent="0.45">
      <c r="B86" s="15" t="s">
        <v>89</v>
      </c>
      <c r="D86" s="64">
        <v>16</v>
      </c>
    </row>
    <row r="87" spans="1:4" ht="15" customHeight="1" x14ac:dyDescent="0.45">
      <c r="B87" s="15" t="s">
        <v>90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91</v>
      </c>
    </row>
    <row r="91" spans="1:4" ht="15" customHeight="1" x14ac:dyDescent="0.45">
      <c r="B91" s="15" t="s">
        <v>92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0159F-8EF8-4D48-BB07-0D86456542F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280627E9-3A07-49C5-9E0B-A5F9C7CB2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D6A8E9-6343-460E-94EF-3EEE0C25E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Maria Weber</cp:lastModifiedBy>
  <cp:lastPrinted>2016-02-04T14:08:33Z</cp:lastPrinted>
  <dcterms:created xsi:type="dcterms:W3CDTF">2016-02-03T14:06:14Z</dcterms:created>
  <dcterms:modified xsi:type="dcterms:W3CDTF">2025-07-23T21:11:48Z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