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G:\My Drive\Divestiture Modeling\25 Spin Off - Model Step 1b - Debt Pushdown For Subsidiary\"/>
    </mc:Choice>
  </mc:AlternateContent>
  <xr:revisionPtr revIDLastSave="0" documentId="13_ncr:1_{D3C33BE0-58AE-4930-A875-D4B234C8CD2A}" xr6:coauthVersionLast="40" xr6:coauthVersionMax="40" xr10:uidLastSave="{00000000-0000-0000-0000-000000000000}"/>
  <bookViews>
    <workbookView xWindow="0" yWindow="0" windowWidth="23088" windowHeight="11244" xr2:uid="{00000000-000D-0000-FFFF-FFFF00000000}"/>
  </bookViews>
  <sheets>
    <sheet name="Welcome" sheetId="1" r:id="rId1"/>
    <sheet name="Info" sheetId="6" r:id="rId2"/>
    <sheet name="Model Spin Off" sheetId="13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2">'Model Spin Off'!$A$1:$J$38</definedName>
    <definedName name="switch">Info!$N$10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50" i="13" l="1"/>
  <c r="G50" i="13" l="1"/>
  <c r="G49" i="13"/>
  <c r="C49" i="13"/>
  <c r="F49" i="13" s="1"/>
  <c r="G46" i="13"/>
  <c r="C46" i="13"/>
  <c r="F46" i="13" s="1"/>
  <c r="E45" i="13"/>
  <c r="F45" i="13" s="1"/>
  <c r="G44" i="13"/>
  <c r="F44" i="13"/>
  <c r="D42" i="13"/>
  <c r="D47" i="13" s="1"/>
  <c r="D51" i="13" s="1"/>
  <c r="C42" i="13"/>
  <c r="G41" i="13"/>
  <c r="F41" i="13"/>
  <c r="G40" i="13"/>
  <c r="F40" i="13"/>
  <c r="G39" i="13"/>
  <c r="F39" i="13"/>
  <c r="F36" i="13"/>
  <c r="D36" i="13"/>
  <c r="G35" i="13"/>
  <c r="F35" i="13"/>
  <c r="G34" i="13"/>
  <c r="F34" i="13"/>
  <c r="G33" i="13"/>
  <c r="F33" i="13"/>
  <c r="G32" i="13"/>
  <c r="F32" i="13"/>
  <c r="G31" i="13"/>
  <c r="F31" i="13"/>
  <c r="D29" i="13"/>
  <c r="C29" i="13"/>
  <c r="C37" i="13" s="1"/>
  <c r="G28" i="13"/>
  <c r="F28" i="13"/>
  <c r="E27" i="13"/>
  <c r="D26" i="13"/>
  <c r="F26" i="13" s="1"/>
  <c r="G26" i="13" s="1"/>
  <c r="I26" i="13" s="1"/>
  <c r="C21" i="13"/>
  <c r="D37" i="13" l="1"/>
  <c r="D53" i="13" s="1"/>
  <c r="C22" i="13"/>
  <c r="C23" i="13" s="1"/>
  <c r="G36" i="13"/>
  <c r="C47" i="13"/>
  <c r="G42" i="13"/>
  <c r="G45" i="13"/>
  <c r="C51" i="13"/>
  <c r="C53" i="13" s="1"/>
  <c r="G27" i="13"/>
  <c r="F27" i="13"/>
  <c r="F42" i="13"/>
  <c r="F47" i="13" s="1"/>
  <c r="F51" i="13" s="1"/>
  <c r="G47" i="13" l="1"/>
  <c r="G51" i="13" s="1"/>
  <c r="G29" i="13"/>
  <c r="G37" i="13" s="1"/>
  <c r="F29" i="13"/>
  <c r="F37" i="13" s="1"/>
  <c r="F53" i="13" s="1"/>
  <c r="A7" i="1"/>
  <c r="I53" i="13" l="1"/>
  <c r="G53" i="13"/>
  <c r="A1" i="6"/>
</calcChain>
</file>

<file path=xl/sharedStrings.xml><?xml version="1.0" encoding="utf-8"?>
<sst xmlns="http://schemas.openxmlformats.org/spreadsheetml/2006/main" count="81" uniqueCount="76">
  <si>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</si>
  <si>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</si>
  <si>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</si>
  <si>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</si>
  <si>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</si>
  <si>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</si>
  <si>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</si>
  <si>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</si>
  <si>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</si>
  <si>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</si>
  <si>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</si>
  <si>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</si>
  <si>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</si>
  <si>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</si>
  <si>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</si>
  <si>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</si>
  <si>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</si>
  <si>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</si>
  <si>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</si>
  <si>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</si>
  <si>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Total assets</t>
  </si>
  <si>
    <t>Step 2 - spin off</t>
  </si>
  <si>
    <t>Balance sheet</t>
  </si>
  <si>
    <t>Cash and cash equivalents</t>
  </si>
  <si>
    <t>Fixed assets, net</t>
  </si>
  <si>
    <t>Goodwill</t>
  </si>
  <si>
    <t>Intangible assets, net</t>
  </si>
  <si>
    <t>Short-term borrowings</t>
  </si>
  <si>
    <t>Accrued liabilities</t>
  </si>
  <si>
    <t>Long-term debt</t>
  </si>
  <si>
    <t>Other long-term liabilities</t>
  </si>
  <si>
    <t>Esure - Gocompare</t>
  </si>
  <si>
    <t>Step 1 - Increase in debt &amp; dividend payment to Esure</t>
  </si>
  <si>
    <t>Long term debt</t>
  </si>
  <si>
    <t>Dividend</t>
  </si>
  <si>
    <t>Gain on disposal</t>
  </si>
  <si>
    <t>Esure</t>
  </si>
  <si>
    <t>Gocompare</t>
  </si>
  <si>
    <t>2015A</t>
  </si>
  <si>
    <t>Receivables</t>
  </si>
  <si>
    <t>Reinsurance assets</t>
  </si>
  <si>
    <t>Financial investments</t>
  </si>
  <si>
    <t>Deferred tax assets</t>
  </si>
  <si>
    <t>Payables</t>
  </si>
  <si>
    <t>Insurance liabilities</t>
  </si>
  <si>
    <t>Share capital</t>
  </si>
  <si>
    <t>Retained earnings</t>
  </si>
  <si>
    <t>Source: Financial Times, 1 Nov 2017</t>
  </si>
  <si>
    <t>Divestitures - Spin Off</t>
  </si>
  <si>
    <t>Divestiture Modeling</t>
  </si>
  <si>
    <t>Total liabilities and equity</t>
  </si>
  <si>
    <t>Balance check</t>
  </si>
  <si>
    <t>End</t>
  </si>
  <si>
    <t xml:space="preserve">Firstly, adjust the group and subsidiary balance sheets for the new debt and dividend. </t>
  </si>
  <si>
    <t>Total current assets</t>
  </si>
  <si>
    <t>Total current liabilities</t>
  </si>
  <si>
    <t>Total liabilities</t>
  </si>
  <si>
    <t>Secondly, adjust the group balance sheet for the spin off.</t>
  </si>
  <si>
    <t>Step 1 - debt and dividend</t>
  </si>
  <si>
    <t>Adjustment</t>
  </si>
  <si>
    <t xml:space="preserve">Esure is an insurance business offering motor, home and travel insurance. </t>
  </si>
  <si>
    <t>Adjust the group and subsidiary balance sheet for 2015, to show the effect of the spin off.</t>
  </si>
  <si>
    <t>Number of Gocompare shares (millions)</t>
  </si>
  <si>
    <t>Gocompare share price at listing</t>
  </si>
  <si>
    <t>Book value of Gocompare at listing</t>
  </si>
  <si>
    <t>Fair value of Gocompare at listing</t>
  </si>
  <si>
    <t>Esure exc. Gocompare</t>
  </si>
  <si>
    <t>Book basis vs tax basis</t>
  </si>
  <si>
    <t>Spin off, IPO and share sale</t>
  </si>
  <si>
    <t>Minority and majority sales</t>
  </si>
  <si>
    <t xml:space="preserve">Its subsidiary, Gocompare, is a financial services comparison website that allows comparison </t>
  </si>
  <si>
    <t>of the features of insurance products as well as by price.</t>
  </si>
  <si>
    <t xml:space="preserve">Gocompare is to be spun off from its parent and separately listed. Esure shareholders </t>
  </si>
  <si>
    <t>will receive shares in Gocompare in a ratio of 1 to 1.</t>
  </si>
  <si>
    <t>Step 2 - Spin off</t>
  </si>
  <si>
    <t>Goodwill created on acquisition of GoCompare by Esure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</si>
</sst>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_);\(#,##0.0\)"/>
    <numFmt numFmtId="176" formatCode="#,##0.00_);\(#,##0.00\)"/>
    <numFmt numFmtId="177" formatCode="0.00%;\(0.00%\)"/>
    <numFmt numFmtId="178" formatCode="yyyy\A"/>
  </numFmts>
  <fonts count="41" x14ac:knownFonts="1">
    <font>
      <sz val="11"/>
      <color rgb="FF40404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0"/>
      <color theme="1"/>
      <name val="Arial"/>
      <family val="2"/>
    </font>
    <font>
      <sz val="10"/>
      <color indexed="12"/>
      <name val="Arial"/>
      <family val="2"/>
    </font>
    <font>
      <b/>
      <sz val="11"/>
      <color theme="1"/>
      <name val="Calibri"/>
      <family val="2"/>
      <scheme val="minor"/>
    </font>
    <font>
      <sz val="11"/>
      <color indexed="12"/>
      <name val="Calibri"/>
      <family val="2"/>
      <scheme val="minor"/>
    </font>
    <font>
      <b/>
      <sz val="11"/>
      <color rgb="FF163260"/>
      <name val="Calibri"/>
      <family val="2"/>
      <scheme val="minor"/>
    </font>
    <font>
      <sz val="11"/>
      <color rgb="FF16326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7">
    <xf numFmtId="174" fontId="0" fillId="0" borderId="0"/>
    <xf numFmtId="0" fontId="8" fillId="0" borderId="0" applyNumberFormat="0" applyFill="0" applyBorder="0" applyAlignment="0" applyProtection="0"/>
    <xf numFmtId="167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2" applyNumberFormat="0" applyFill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5" fillId="0" borderId="0" applyNumberFormat="0" applyFill="0" applyBorder="0" applyAlignment="0" applyProtection="0"/>
    <xf numFmtId="0" fontId="16" fillId="6" borderId="0" applyNumberFormat="0" applyBorder="0" applyAlignment="0" applyProtection="0"/>
    <xf numFmtId="0" fontId="17" fillId="7" borderId="0" applyNumberFormat="0" applyBorder="0" applyAlignment="0" applyProtection="0"/>
    <xf numFmtId="0" fontId="18" fillId="8" borderId="0" applyNumberFormat="0" applyBorder="0" applyAlignment="0" applyProtection="0"/>
    <xf numFmtId="0" fontId="19" fillId="9" borderId="5" applyNumberFormat="0" applyAlignment="0" applyProtection="0"/>
    <xf numFmtId="0" fontId="20" fillId="10" borderId="6" applyNumberFormat="0" applyAlignment="0" applyProtection="0"/>
    <xf numFmtId="0" fontId="21" fillId="10" borderId="5" applyNumberFormat="0" applyAlignment="0" applyProtection="0"/>
    <xf numFmtId="0" fontId="22" fillId="0" borderId="7" applyNumberFormat="0" applyFill="0" applyAlignment="0" applyProtection="0"/>
    <xf numFmtId="0" fontId="23" fillId="11" borderId="8" applyNumberFormat="0" applyAlignment="0" applyProtection="0"/>
    <xf numFmtId="0" fontId="24" fillId="0" borderId="0" applyNumberFormat="0" applyFill="0" applyBorder="0" applyAlignment="0" applyProtection="0"/>
    <xf numFmtId="0" fontId="11" fillId="12" borderId="9" applyNumberFormat="0" applyFont="0" applyAlignment="0" applyProtection="0"/>
    <xf numFmtId="0" fontId="25" fillId="0" borderId="0" applyNumberFormat="0" applyFill="0" applyBorder="0" applyAlignment="0" applyProtection="0"/>
    <xf numFmtId="0" fontId="26" fillId="0" borderId="10" applyNumberFormat="0" applyFill="0" applyAlignment="0" applyProtection="0"/>
    <xf numFmtId="0" fontId="27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27" fillId="20" borderId="0" applyNumberFormat="0" applyBorder="0" applyAlignment="0" applyProtection="0"/>
    <xf numFmtId="0" fontId="27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27" fillId="24" borderId="0" applyNumberFormat="0" applyBorder="0" applyAlignment="0" applyProtection="0"/>
    <xf numFmtId="0" fontId="27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27" fillId="28" borderId="0" applyNumberFormat="0" applyBorder="0" applyAlignment="0" applyProtection="0"/>
    <xf numFmtId="0" fontId="27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3" fillId="34" borderId="0" applyNumberFormat="0" applyBorder="0" applyAlignment="0" applyProtection="0"/>
    <xf numFmtId="0" fontId="3" fillId="35" borderId="0" applyNumberFormat="0" applyBorder="0" applyAlignment="0" applyProtection="0"/>
    <xf numFmtId="0" fontId="27" fillId="36" borderId="0" applyNumberFormat="0" applyBorder="0" applyAlignment="0" applyProtection="0"/>
    <xf numFmtId="0" fontId="34" fillId="2" borderId="0" applyNumberFormat="0">
      <alignment horizontal="left"/>
    </xf>
    <xf numFmtId="0" fontId="10" fillId="3" borderId="0" applyNumberFormat="0" applyAlignment="0">
      <alignment horizontal="left"/>
    </xf>
    <xf numFmtId="0" fontId="6" fillId="0" borderId="0" applyNumberFormat="0" applyFill="0" applyBorder="0">
      <alignment horizontal="left" vertical="center"/>
    </xf>
    <xf numFmtId="0" fontId="4" fillId="5" borderId="0" applyNumberFormat="0" applyFont="0" applyAlignment="0" applyProtection="0">
      <alignment vertical="top"/>
    </xf>
    <xf numFmtId="168" fontId="30" fillId="3" borderId="0">
      <alignment horizontal="center"/>
    </xf>
    <xf numFmtId="170" fontId="29" fillId="2" borderId="0">
      <alignment horizontal="center"/>
    </xf>
    <xf numFmtId="170" fontId="5" fillId="0" borderId="0">
      <alignment vertical="top"/>
    </xf>
    <xf numFmtId="168" fontId="31" fillId="0" borderId="0" applyFont="0" applyFill="0" applyBorder="0" applyAlignment="0" applyProtection="0"/>
    <xf numFmtId="171" fontId="11" fillId="0" borderId="0" applyFont="0" applyFill="0" applyBorder="0" applyAlignment="0" applyProtection="0"/>
    <xf numFmtId="172" fontId="31" fillId="2" borderId="0" applyFont="0" applyFill="0" applyBorder="0" applyAlignment="0" applyProtection="0"/>
    <xf numFmtId="170" fontId="32" fillId="2" borderId="0" applyNumberFormat="0" applyFill="0" applyBorder="0" applyAlignment="0" applyProtection="0"/>
    <xf numFmtId="170" fontId="33" fillId="0" borderId="0" applyNumberFormat="0" applyFill="0" applyBorder="0" applyAlignment="0">
      <alignment vertical="top"/>
    </xf>
    <xf numFmtId="173" fontId="31" fillId="2" borderId="0" applyFont="0" applyFill="0" applyBorder="0" applyAlignment="0" applyProtection="0"/>
    <xf numFmtId="171" fontId="32" fillId="37" borderId="11" applyNumberFormat="0">
      <protection locked="0"/>
    </xf>
    <xf numFmtId="0" fontId="4" fillId="5" borderId="12" applyFont="0" applyAlignment="0" applyProtection="0">
      <alignment vertical="top"/>
    </xf>
    <xf numFmtId="170" fontId="34" fillId="3" borderId="0" applyNumberFormat="0" applyBorder="0">
      <alignment horizontal="center" vertical="top"/>
    </xf>
    <xf numFmtId="170" fontId="5" fillId="38" borderId="0" applyNumberFormat="0" applyFont="0" applyBorder="0" applyAlignment="0" applyProtection="0">
      <alignment vertical="top"/>
    </xf>
    <xf numFmtId="177" fontId="36" fillId="0" borderId="0" applyNumberFormat="0" applyFill="0" applyBorder="0" applyAlignment="0" applyProtection="0"/>
    <xf numFmtId="0" fontId="35" fillId="0" borderId="0"/>
  </cellStyleXfs>
  <cellXfs count="91">
    <xf numFmtId="174" fontId="0" fillId="0" borderId="0" xfId="0"/>
    <xf numFmtId="174" fontId="4" fillId="5" borderId="0" xfId="0" applyFont="1" applyFill="1" applyBorder="1"/>
    <xf numFmtId="174" fontId="4" fillId="4" borderId="0" xfId="0" applyFont="1" applyFill="1" applyBorder="1"/>
    <xf numFmtId="174" fontId="4" fillId="5" borderId="0" xfId="0" applyFont="1" applyFill="1" applyBorder="1" applyAlignment="1">
      <alignment vertical="top" wrapText="1"/>
    </xf>
    <xf numFmtId="174" fontId="4" fillId="5" borderId="1" xfId="0" applyFont="1" applyFill="1" applyBorder="1" applyAlignment="1">
      <alignment vertical="top"/>
    </xf>
    <xf numFmtId="170" fontId="34" fillId="2" borderId="0" xfId="48" applyNumberFormat="1">
      <alignment horizontal="left"/>
    </xf>
    <xf numFmtId="174" fontId="27" fillId="2" borderId="0" xfId="0" applyFont="1" applyFill="1" applyBorder="1" applyAlignment="1"/>
    <xf numFmtId="174" fontId="28" fillId="3" borderId="0" xfId="0" applyFont="1" applyFill="1" applyBorder="1" applyAlignment="1"/>
    <xf numFmtId="174" fontId="5" fillId="5" borderId="0" xfId="0" applyFont="1" applyFill="1" applyBorder="1" applyAlignment="1">
      <alignment horizontal="center" vertical="top"/>
    </xf>
    <xf numFmtId="174" fontId="5" fillId="5" borderId="0" xfId="0" applyFont="1" applyFill="1" applyBorder="1" applyAlignment="1">
      <alignment vertical="top"/>
    </xf>
    <xf numFmtId="174" fontId="27" fillId="2" borderId="0" xfId="0" applyFont="1" applyFill="1" applyBorder="1" applyAlignment="1">
      <alignment vertical="center"/>
    </xf>
    <xf numFmtId="168" fontId="30" fillId="3" borderId="0" xfId="52">
      <alignment horizontal="center"/>
    </xf>
    <xf numFmtId="170" fontId="29" fillId="2" borderId="0" xfId="53">
      <alignment horizontal="center"/>
    </xf>
    <xf numFmtId="170" fontId="34" fillId="2" borderId="0" xfId="48" applyNumberFormat="1" applyAlignment="1"/>
    <xf numFmtId="170" fontId="10" fillId="3" borderId="0" xfId="49" applyNumberFormat="1" applyAlignment="1"/>
    <xf numFmtId="174" fontId="4" fillId="5" borderId="0" xfId="0" applyFont="1" applyFill="1" applyBorder="1" applyAlignment="1">
      <alignment horizontal="left" vertical="top"/>
    </xf>
    <xf numFmtId="174" fontId="4" fillId="5" borderId="0" xfId="0" applyFont="1" applyFill="1" applyBorder="1" applyAlignment="1">
      <alignment vertical="top"/>
    </xf>
    <xf numFmtId="174" fontId="4" fillId="0" borderId="0" xfId="0" applyFont="1" applyFill="1" applyBorder="1" applyAlignment="1">
      <alignment vertical="top" wrapText="1"/>
    </xf>
    <xf numFmtId="174" fontId="5" fillId="0" borderId="0" xfId="0" applyFont="1" applyFill="1" applyBorder="1" applyAlignment="1">
      <alignment vertical="top"/>
    </xf>
    <xf numFmtId="174" fontId="4" fillId="0" borderId="0" xfId="0" applyFont="1" applyFill="1" applyBorder="1" applyAlignment="1">
      <alignment horizontal="left" wrapText="1"/>
    </xf>
    <xf numFmtId="174" fontId="4" fillId="0" borderId="0" xfId="0" applyFont="1" applyFill="1" applyBorder="1" applyAlignment="1">
      <alignment vertical="top"/>
    </xf>
    <xf numFmtId="174" fontId="4" fillId="0" borderId="0" xfId="0" applyFont="1" applyFill="1" applyBorder="1"/>
    <xf numFmtId="174" fontId="6" fillId="0" borderId="0" xfId="0" applyFont="1" applyFill="1" applyBorder="1" applyAlignment="1">
      <alignment vertical="center"/>
    </xf>
    <xf numFmtId="174" fontId="7" fillId="0" borderId="0" xfId="0" applyFont="1" applyFill="1" applyBorder="1" applyAlignment="1">
      <alignment vertical="center" wrapText="1"/>
    </xf>
    <xf numFmtId="174" fontId="4" fillId="0" borderId="0" xfId="0" applyFont="1" applyFill="1" applyBorder="1" applyAlignment="1">
      <alignment horizontal="left" vertical="top"/>
    </xf>
    <xf numFmtId="174" fontId="5" fillId="0" borderId="0" xfId="0" applyFont="1" applyFill="1" applyBorder="1" applyAlignment="1">
      <alignment horizontal="center" vertical="top"/>
    </xf>
    <xf numFmtId="174" fontId="9" fillId="0" borderId="0" xfId="0" applyFont="1" applyFill="1" applyBorder="1" applyAlignment="1">
      <alignment vertical="center" wrapText="1"/>
    </xf>
    <xf numFmtId="168" fontId="4" fillId="0" borderId="0" xfId="0" applyNumberFormat="1" applyFont="1" applyFill="1" applyBorder="1" applyAlignment="1">
      <alignment horizontal="left"/>
    </xf>
    <xf numFmtId="174" fontId="4" fillId="0" borderId="0" xfId="0" applyFont="1" applyFill="1" applyBorder="1" applyAlignment="1">
      <alignment horizontal="left"/>
    </xf>
    <xf numFmtId="169" fontId="4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5" fillId="0" borderId="0" xfId="0" applyFont="1" applyFill="1" applyBorder="1" applyAlignment="1">
      <alignment horizontal="left" vertical="top"/>
    </xf>
    <xf numFmtId="174" fontId="5" fillId="0" borderId="0" xfId="0" applyFont="1" applyFill="1" applyBorder="1"/>
    <xf numFmtId="174" fontId="0" fillId="0" borderId="0" xfId="0" applyFill="1" applyBorder="1"/>
    <xf numFmtId="174" fontId="27" fillId="0" borderId="0" xfId="0" applyFont="1" applyFill="1" applyBorder="1" applyAlignment="1"/>
    <xf numFmtId="174" fontId="28" fillId="0" borderId="0" xfId="0" applyFont="1" applyFill="1" applyBorder="1" applyAlignment="1"/>
    <xf numFmtId="170" fontId="32" fillId="0" borderId="0" xfId="58" applyFill="1" applyBorder="1" applyAlignment="1">
      <alignment vertical="top"/>
    </xf>
    <xf numFmtId="170" fontId="4" fillId="5" borderId="0" xfId="51" applyNumberFormat="1" applyFont="1" applyBorder="1" applyAlignment="1">
      <alignment horizontal="left" vertical="top"/>
    </xf>
    <xf numFmtId="170" fontId="5" fillId="5" borderId="0" xfId="51" applyNumberFormat="1" applyFont="1" applyBorder="1" applyAlignment="1">
      <alignment horizontal="center" vertical="top"/>
    </xf>
    <xf numFmtId="170" fontId="4" fillId="5" borderId="0" xfId="51" applyNumberFormat="1" applyFont="1" applyBorder="1" applyAlignment="1"/>
    <xf numFmtId="170" fontId="7" fillId="5" borderId="0" xfId="51" applyNumberFormat="1" applyFont="1" applyBorder="1" applyAlignment="1">
      <alignment vertical="center" wrapText="1"/>
    </xf>
    <xf numFmtId="170" fontId="4" fillId="5" borderId="0" xfId="51" applyNumberFormat="1" applyFont="1" applyAlignment="1">
      <alignment vertical="top"/>
    </xf>
    <xf numFmtId="170" fontId="5" fillId="5" borderId="0" xfId="51" applyNumberFormat="1" applyFont="1" applyAlignment="1">
      <alignment horizontal="center" vertical="top"/>
    </xf>
    <xf numFmtId="170" fontId="4" fillId="5" borderId="0" xfId="51" applyNumberFormat="1" applyFont="1" applyAlignment="1"/>
    <xf numFmtId="170" fontId="7" fillId="5" borderId="0" xfId="51" applyNumberFormat="1" applyFont="1" applyAlignment="1">
      <alignment vertical="center" wrapText="1"/>
    </xf>
    <xf numFmtId="0" fontId="4" fillId="5" borderId="12" xfId="62" applyFont="1" applyAlignment="1">
      <alignment vertical="top"/>
    </xf>
    <xf numFmtId="0" fontId="5" fillId="5" borderId="12" xfId="62" applyFont="1" applyAlignment="1">
      <alignment horizontal="center" vertical="top"/>
    </xf>
    <xf numFmtId="0" fontId="4" fillId="5" borderId="12" xfId="62" applyFont="1" applyAlignment="1"/>
    <xf numFmtId="0" fontId="7" fillId="5" borderId="12" xfId="62" applyFont="1" applyAlignment="1">
      <alignment vertical="center" wrapText="1"/>
    </xf>
    <xf numFmtId="174" fontId="27" fillId="0" borderId="0" xfId="0" applyFont="1" applyFill="1" applyBorder="1" applyAlignment="1">
      <alignment vertical="center"/>
    </xf>
    <xf numFmtId="170" fontId="9" fillId="5" borderId="0" xfId="51" applyNumberFormat="1" applyFont="1" applyAlignment="1">
      <alignment vertical="center" wrapText="1"/>
    </xf>
    <xf numFmtId="0" fontId="5" fillId="5" borderId="12" xfId="62" applyFont="1" applyAlignment="1"/>
    <xf numFmtId="0" fontId="4" fillId="5" borderId="12" xfId="62" applyFont="1" applyAlignment="1">
      <alignment horizontal="left"/>
    </xf>
    <xf numFmtId="0" fontId="9" fillId="5" borderId="12" xfId="62" applyFont="1" applyAlignment="1">
      <alignment horizontal="center" vertical="center" wrapText="1"/>
    </xf>
    <xf numFmtId="0" fontId="9" fillId="5" borderId="12" xfId="62" applyFont="1" applyAlignment="1">
      <alignment vertical="center" wrapText="1"/>
    </xf>
    <xf numFmtId="170" fontId="32" fillId="37" borderId="11" xfId="61" applyNumberFormat="1">
      <protection locked="0"/>
    </xf>
    <xf numFmtId="170" fontId="4" fillId="0" borderId="0" xfId="51" applyNumberFormat="1" applyFont="1" applyFill="1" applyAlignment="1"/>
    <xf numFmtId="0" fontId="4" fillId="0" borderId="0" xfId="62" applyFont="1" applyFill="1" applyBorder="1" applyAlignment="1"/>
    <xf numFmtId="174" fontId="0" fillId="5" borderId="0" xfId="51" applyNumberFormat="1" applyFont="1" applyAlignment="1"/>
    <xf numFmtId="174" fontId="4" fillId="5" borderId="0" xfId="51" applyNumberFormat="1" applyFont="1" applyAlignment="1">
      <alignment vertical="top"/>
    </xf>
    <xf numFmtId="0" fontId="0" fillId="5" borderId="12" xfId="62" applyFont="1" applyAlignment="1"/>
    <xf numFmtId="174" fontId="6" fillId="5" borderId="0" xfId="51" applyNumberFormat="1" applyFont="1" applyAlignment="1">
      <alignment vertical="center"/>
    </xf>
    <xf numFmtId="0" fontId="5" fillId="5" borderId="12" xfId="62" applyFont="1" applyAlignment="1">
      <alignment horizontal="left" vertical="top"/>
    </xf>
    <xf numFmtId="174" fontId="0" fillId="0" borderId="0" xfId="0"/>
    <xf numFmtId="174" fontId="37" fillId="0" borderId="0" xfId="0" applyFont="1"/>
    <xf numFmtId="175" fontId="38" fillId="0" borderId="0" xfId="65" applyNumberFormat="1" applyFont="1"/>
    <xf numFmtId="174" fontId="37" fillId="0" borderId="0" xfId="0" applyFont="1" applyAlignment="1">
      <alignment horizontal="center"/>
    </xf>
    <xf numFmtId="178" fontId="37" fillId="0" borderId="0" xfId="66" applyNumberFormat="1" applyFont="1" applyAlignment="1">
      <alignment horizontal="center"/>
    </xf>
    <xf numFmtId="176" fontId="38" fillId="0" borderId="0" xfId="65" applyNumberFormat="1" applyFont="1"/>
    <xf numFmtId="174" fontId="39" fillId="0" borderId="0" xfId="0" applyFont="1" applyAlignment="1">
      <alignment horizontal="center"/>
    </xf>
    <xf numFmtId="174" fontId="40" fillId="0" borderId="0" xfId="0" applyFont="1"/>
    <xf numFmtId="174" fontId="2" fillId="0" borderId="0" xfId="0" applyFont="1"/>
    <xf numFmtId="174" fontId="1" fillId="0" borderId="0" xfId="0" applyFont="1"/>
    <xf numFmtId="170" fontId="5" fillId="0" borderId="0" xfId="54">
      <alignment vertical="top"/>
    </xf>
    <xf numFmtId="174" fontId="6" fillId="0" borderId="0" xfId="50" applyNumberFormat="1">
      <alignment horizontal="left" vertical="center"/>
    </xf>
    <xf numFmtId="174" fontId="2" fillId="0" borderId="0" xfId="0" applyFont="1" applyFill="1"/>
    <xf numFmtId="174" fontId="1" fillId="0" borderId="0" xfId="0" applyFont="1" applyFill="1"/>
    <xf numFmtId="174" fontId="37" fillId="0" borderId="0" xfId="0" applyFont="1" applyFill="1" applyAlignment="1">
      <alignment horizontal="center"/>
    </xf>
    <xf numFmtId="170" fontId="34" fillId="2" borderId="0" xfId="48" applyNumberFormat="1" applyFill="1" applyAlignment="1">
      <alignment horizontal="center"/>
    </xf>
    <xf numFmtId="174" fontId="7" fillId="0" borderId="0" xfId="0" applyFont="1" applyFill="1" applyBorder="1" applyAlignment="1">
      <alignment horizontal="center" vertical="center" wrapText="1"/>
    </xf>
    <xf numFmtId="170" fontId="4" fillId="5" borderId="0" xfId="51" applyNumberFormat="1" applyFont="1" applyBorder="1" applyAlignment="1">
      <alignment horizontal="left" vertical="top"/>
    </xf>
    <xf numFmtId="170" fontId="34" fillId="3" borderId="0" xfId="49" applyNumberFormat="1" applyFont="1" applyAlignment="1">
      <alignment horizontal="center" vertical="center"/>
    </xf>
    <xf numFmtId="170" fontId="33" fillId="5" borderId="0" xfId="59" applyNumberFormat="1" applyFill="1" applyBorder="1" applyAlignment="1">
      <alignment horizontal="center" vertical="center" wrapText="1"/>
    </xf>
    <xf numFmtId="174" fontId="9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6" fillId="5" borderId="0" xfId="0" applyFont="1" applyFill="1" applyBorder="1" applyAlignment="1">
      <alignment horizontal="left" vertical="center"/>
    </xf>
    <xf numFmtId="174" fontId="6" fillId="5" borderId="0" xfId="50" applyNumberFormat="1" applyFill="1" applyAlignment="1">
      <alignment horizontal="left" vertical="center"/>
    </xf>
    <xf numFmtId="170" fontId="4" fillId="5" borderId="0" xfId="51" applyNumberFormat="1" applyFont="1" applyAlignment="1">
      <alignment horizontal="left"/>
    </xf>
    <xf numFmtId="168" fontId="4" fillId="5" borderId="0" xfId="51" applyNumberFormat="1" applyFont="1" applyAlignment="1">
      <alignment horizontal="left"/>
    </xf>
    <xf numFmtId="0" fontId="4" fillId="5" borderId="0" xfId="51" applyNumberFormat="1" applyFont="1" applyAlignment="1">
      <alignment horizontal="left"/>
    </xf>
    <xf numFmtId="174" fontId="39" fillId="0" borderId="0" xfId="0" applyFont="1" applyAlignment="1">
      <alignment horizontal="center"/>
    </xf>
  </cellXfs>
  <cellStyles count="67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Blue" xfId="65" xr:uid="{9025AAB2-64BE-4854-8395-881B088CF50C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  <cellStyle name="year" xfId="66" xr:uid="{A7A7B882-F3D7-497D-8313-13094937868E}"/>
  </cellStyles>
  <dxfs count="0"/>
  <tableStyles count="0" defaultTableStyle="TableStyleMedium2" defaultPivotStyle="PivotStyleLight16"/>
  <colors>
    <mruColors>
      <color rgb="FF404040"/>
      <color rgb="FF085393"/>
      <color rgb="FF163260"/>
      <color rgb="FF6F6F6F"/>
      <color rgb="FFBBDEFB"/>
      <color rgb="FFF0F8FE"/>
      <color rgb="FF0000FF"/>
      <color rgb="FFEBF1FB"/>
      <color rgb="FFD3E0F5"/>
      <color rgb="FFC9D9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14287</xdr:colOff>
      <xdr:row>53</xdr:row>
      <xdr:rowOff>161924</xdr:rowOff>
    </xdr:from>
    <xdr:to>
      <xdr:col>3</xdr:col>
      <xdr:colOff>759492</xdr:colOff>
      <xdr:row>68</xdr:row>
      <xdr:rowOff>65660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476CB67-624E-4266-93FF-A4609F62FD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062" y="7524749"/>
          <a:ext cx="4964780" cy="2885060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tabSelected="1" zoomScaleNormal="100" workbookViewId="0">
      <selection sqref="A1:N1"/>
    </sheetView>
  </sheetViews>
  <sheetFormatPr defaultColWidth="9.109375" defaultRowHeight="14.4" x14ac:dyDescent="0.3"/>
  <cols>
    <col min="1" max="1" width="9.88671875" style="30" customWidth="1"/>
    <col min="2" max="13" width="9.33203125" style="30" customWidth="1"/>
    <col min="14" max="14" width="9.88671875" style="30" customWidth="1"/>
    <col min="15" max="26" width="9.109375" style="30" customWidth="1"/>
    <col min="27" max="16384" width="9.109375" style="30"/>
  </cols>
  <sheetData>
    <row r="1" spans="1:14" s="34" customFormat="1" ht="189.75" customHeight="1" x14ac:dyDescent="0.55000000000000004">
      <c r="A1" s="78"/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</row>
    <row r="2" spans="1:14" s="20" customFormat="1" ht="75" customHeight="1" x14ac:dyDescent="0.3">
      <c r="A2" s="81" t="s">
        <v>49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</row>
    <row r="3" spans="1:14" s="21" customFormat="1" ht="7.5" customHeight="1" x14ac:dyDescent="0.3">
      <c r="B3" s="22"/>
      <c r="C3" s="22"/>
      <c r="F3" s="23"/>
      <c r="G3" s="23"/>
      <c r="H3" s="23"/>
      <c r="I3" s="23"/>
      <c r="J3" s="23"/>
      <c r="K3" s="23"/>
    </row>
    <row r="4" spans="1:14" s="21" customFormat="1" ht="15" customHeight="1" x14ac:dyDescent="0.3">
      <c r="A4" s="37"/>
      <c r="B4" s="38"/>
      <c r="C4" s="80"/>
      <c r="D4" s="80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1" customFormat="1" ht="15" customHeight="1" x14ac:dyDescent="0.3">
      <c r="A5" s="82" t="s">
        <v>13</v>
      </c>
      <c r="B5" s="82"/>
      <c r="C5" s="82"/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</row>
    <row r="6" spans="1:14" s="21" customFormat="1" ht="15" customHeight="1" x14ac:dyDescent="0.3">
      <c r="A6" s="82"/>
      <c r="B6" s="82"/>
      <c r="C6" s="82"/>
      <c r="D6" s="82"/>
      <c r="E6" s="82"/>
      <c r="F6" s="82"/>
      <c r="G6" s="82"/>
      <c r="H6" s="82"/>
      <c r="I6" s="82"/>
      <c r="J6" s="82"/>
      <c r="K6" s="82"/>
      <c r="L6" s="82"/>
      <c r="M6" s="82"/>
      <c r="N6" s="82"/>
    </row>
    <row r="7" spans="1:14" s="21" customFormat="1" ht="15" customHeight="1" x14ac:dyDescent="0.3">
      <c r="A7" s="82" t="str">
        <f ca="1">"© "&amp;YEAR(TODAY())&amp;" Financial Edge Training"</f>
        <v>© 2018 Financial Edge Training</v>
      </c>
      <c r="B7" s="82"/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</row>
    <row r="8" spans="1:14" s="21" customFormat="1" ht="15" customHeight="1" thickBot="1" x14ac:dyDescent="0.35">
      <c r="A8" s="45"/>
      <c r="B8" s="46"/>
      <c r="C8" s="45"/>
      <c r="D8" s="45"/>
      <c r="E8" s="47"/>
      <c r="F8" s="48"/>
      <c r="G8" s="48"/>
      <c r="H8" s="48"/>
      <c r="I8" s="48"/>
      <c r="J8" s="48"/>
      <c r="K8" s="48"/>
      <c r="L8" s="47"/>
      <c r="M8" s="47"/>
      <c r="N8" s="47"/>
    </row>
    <row r="9" spans="1:14" s="21" customFormat="1" ht="15" customHeight="1" x14ac:dyDescent="0.3">
      <c r="F9" s="26"/>
      <c r="G9" s="83"/>
      <c r="H9" s="83"/>
      <c r="I9" s="83"/>
      <c r="J9" s="83"/>
      <c r="K9" s="26"/>
    </row>
    <row r="10" spans="1:14" s="21" customFormat="1" ht="15" customHeight="1" x14ac:dyDescent="0.3">
      <c r="B10" s="22"/>
      <c r="C10" s="22"/>
      <c r="F10" s="26"/>
      <c r="G10" s="83"/>
      <c r="H10" s="83"/>
      <c r="I10" s="83"/>
      <c r="J10" s="83"/>
      <c r="K10" s="26"/>
    </row>
    <row r="11" spans="1:14" s="21" customFormat="1" ht="15" customHeight="1" x14ac:dyDescent="0.3">
      <c r="B11" s="18"/>
      <c r="C11" s="18"/>
      <c r="D11" s="19"/>
      <c r="F11" s="23"/>
      <c r="G11" s="23"/>
      <c r="H11" s="23"/>
      <c r="I11" s="23"/>
      <c r="J11" s="23"/>
      <c r="K11" s="23"/>
    </row>
    <row r="12" spans="1:14" s="21" customFormat="1" ht="15" customHeight="1" x14ac:dyDescent="0.3">
      <c r="A12" s="24"/>
      <c r="B12" s="18"/>
      <c r="C12" s="18"/>
      <c r="D12" s="27"/>
      <c r="F12" s="23"/>
      <c r="G12" s="79"/>
      <c r="H12" s="79"/>
      <c r="I12" s="79"/>
      <c r="J12" s="79"/>
      <c r="K12" s="23"/>
    </row>
    <row r="13" spans="1:14" s="21" customFormat="1" ht="15" customHeight="1" x14ac:dyDescent="0.3">
      <c r="A13" s="17"/>
      <c r="B13" s="18"/>
      <c r="C13" s="18"/>
      <c r="D13" s="28"/>
      <c r="F13" s="23"/>
      <c r="G13" s="79"/>
      <c r="H13" s="79"/>
      <c r="I13" s="79"/>
      <c r="J13" s="79"/>
      <c r="K13" s="23"/>
    </row>
    <row r="14" spans="1:14" s="21" customFormat="1" ht="15" customHeight="1" x14ac:dyDescent="0.3">
      <c r="A14" s="20"/>
      <c r="B14" s="18"/>
      <c r="C14" s="18"/>
      <c r="D14" s="28"/>
      <c r="F14" s="23"/>
      <c r="G14" s="79"/>
      <c r="H14" s="79"/>
      <c r="I14" s="79"/>
      <c r="J14" s="79"/>
      <c r="K14" s="23"/>
    </row>
    <row r="15" spans="1:14" s="21" customFormat="1" ht="15" customHeight="1" x14ac:dyDescent="0.3">
      <c r="A15" s="20"/>
      <c r="B15" s="18"/>
      <c r="C15" s="18"/>
      <c r="D15" s="28"/>
      <c r="F15" s="23"/>
      <c r="G15" s="23"/>
      <c r="H15" s="23"/>
      <c r="I15" s="23"/>
      <c r="J15" s="23"/>
      <c r="K15" s="23"/>
    </row>
    <row r="16" spans="1:14" s="21" customFormat="1" ht="15" customHeight="1" x14ac:dyDescent="0.3">
      <c r="A16" s="20"/>
      <c r="B16" s="18"/>
      <c r="C16" s="18"/>
      <c r="D16" s="29"/>
      <c r="F16" s="23"/>
      <c r="G16" s="79"/>
      <c r="H16" s="79"/>
      <c r="I16" s="79"/>
      <c r="J16" s="79"/>
      <c r="K16" s="23"/>
    </row>
    <row r="17" spans="1:12" s="21" customFormat="1" ht="15" customHeight="1" x14ac:dyDescent="0.3">
      <c r="A17" s="20"/>
      <c r="B17" s="31"/>
      <c r="C17" s="32"/>
      <c r="D17" s="29"/>
      <c r="F17" s="23"/>
      <c r="G17" s="23"/>
      <c r="H17" s="23"/>
      <c r="I17" s="23"/>
      <c r="J17" s="23"/>
      <c r="K17" s="23"/>
    </row>
    <row r="18" spans="1:12" ht="15" customHeight="1" x14ac:dyDescent="0.3">
      <c r="A18" s="33"/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</row>
    <row r="19" spans="1:12" x14ac:dyDescent="0.3">
      <c r="A19" s="33"/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</row>
    <row r="20" spans="1:12" x14ac:dyDescent="0.3">
      <c r="A20" s="33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</row>
    <row r="21" spans="1:12" x14ac:dyDescent="0.3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6"/>
  <sheetViews>
    <sheetView showGridLines="0" zoomScaleNormal="100" workbookViewId="0"/>
  </sheetViews>
  <sheetFormatPr defaultColWidth="9.109375" defaultRowHeight="14.4" x14ac:dyDescent="0.3"/>
  <cols>
    <col min="1" max="1" width="1.44140625" customWidth="1"/>
    <col min="2" max="2" width="2.88671875" customWidth="1"/>
    <col min="3" max="3" width="13.33203125" customWidth="1"/>
    <col min="4" max="4" width="2.88671875" customWidth="1"/>
    <col min="5" max="7" width="1.44140625" customWidth="1"/>
    <col min="8" max="8" width="2.88671875" customWidth="1"/>
    <col min="9" max="9" width="42.6640625" customWidth="1"/>
    <col min="10" max="11" width="1.44140625" customWidth="1"/>
    <col min="12" max="12" width="15.5546875" customWidth="1"/>
    <col min="13" max="14" width="1.44140625" customWidth="1"/>
    <col min="15" max="15" width="2.88671875" customWidth="1"/>
    <col min="16" max="16" width="32.5546875" customWidth="1"/>
    <col min="17" max="17" width="2.88671875" customWidth="1"/>
    <col min="18" max="18" width="1.44140625" customWidth="1"/>
    <col min="23" max="23" width="17.6640625" bestFit="1" customWidth="1"/>
  </cols>
  <sheetData>
    <row r="1" spans="1:18" s="34" customFormat="1" ht="45" customHeight="1" x14ac:dyDescent="0.55000000000000004">
      <c r="A1" s="13" t="str">
        <f>Welcome!A2</f>
        <v>Divestiture Modeling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5" customFormat="1" ht="30" customHeight="1" x14ac:dyDescent="0.4">
      <c r="A2" s="14" t="s">
        <v>18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3"/>
    <row r="4" spans="1:18" s="2" customFormat="1" ht="22.5" customHeight="1" x14ac:dyDescent="0.3">
      <c r="A4" s="1"/>
      <c r="B4" s="85" t="s">
        <v>0</v>
      </c>
      <c r="C4" s="85"/>
      <c r="D4" s="85"/>
      <c r="E4" s="85"/>
      <c r="F4" s="85"/>
      <c r="G4" s="85"/>
      <c r="H4" s="85"/>
      <c r="I4" s="85"/>
      <c r="K4" s="1"/>
      <c r="L4" s="85" t="s">
        <v>2</v>
      </c>
      <c r="M4" s="85"/>
      <c r="N4" s="85"/>
      <c r="O4" s="85"/>
      <c r="P4" s="85"/>
      <c r="Q4" s="44"/>
      <c r="R4" s="44"/>
    </row>
    <row r="5" spans="1:18" s="2" customFormat="1" ht="15" customHeight="1" x14ac:dyDescent="0.3">
      <c r="A5" s="15"/>
      <c r="B5" s="8" t="s">
        <v>1</v>
      </c>
      <c r="C5" s="58" t="s">
        <v>67</v>
      </c>
      <c r="D5" s="16"/>
      <c r="E5" s="16"/>
      <c r="F5" s="16"/>
      <c r="G5" s="16"/>
      <c r="H5" s="16"/>
      <c r="I5" s="16"/>
      <c r="K5" s="1"/>
      <c r="L5" s="9" t="s">
        <v>3</v>
      </c>
      <c r="M5" s="9"/>
      <c r="N5" s="87" t="s">
        <v>9</v>
      </c>
      <c r="O5" s="87"/>
      <c r="P5" s="87"/>
      <c r="Q5" s="87"/>
      <c r="R5" s="44"/>
    </row>
    <row r="6" spans="1:18" s="2" customFormat="1" ht="15" customHeight="1" x14ac:dyDescent="0.3">
      <c r="A6" s="3"/>
      <c r="B6" s="8" t="s">
        <v>1</v>
      </c>
      <c r="C6" s="58" t="s">
        <v>68</v>
      </c>
      <c r="D6" s="16"/>
      <c r="E6" s="16"/>
      <c r="F6" s="16"/>
      <c r="G6" s="16"/>
      <c r="H6" s="16"/>
      <c r="I6" s="16"/>
      <c r="K6" s="15"/>
      <c r="L6" s="9" t="s">
        <v>4</v>
      </c>
      <c r="M6" s="9"/>
      <c r="N6" s="88"/>
      <c r="O6" s="88"/>
      <c r="P6" s="88"/>
      <c r="Q6" s="88"/>
      <c r="R6" s="44"/>
    </row>
    <row r="7" spans="1:18" s="2" customFormat="1" ht="15" customHeight="1" x14ac:dyDescent="0.3">
      <c r="A7" s="16"/>
      <c r="B7" s="8" t="s">
        <v>1</v>
      </c>
      <c r="C7" s="58" t="s">
        <v>69</v>
      </c>
      <c r="D7" s="16"/>
      <c r="E7" s="16"/>
      <c r="F7" s="16"/>
      <c r="G7" s="16"/>
      <c r="H7" s="16"/>
      <c r="I7" s="16"/>
      <c r="K7" s="3"/>
      <c r="L7" s="9" t="s">
        <v>5</v>
      </c>
      <c r="M7" s="9"/>
      <c r="N7" s="87" t="s">
        <v>10</v>
      </c>
      <c r="O7" s="87"/>
      <c r="P7" s="87"/>
      <c r="Q7" s="87"/>
      <c r="R7" s="44"/>
    </row>
    <row r="8" spans="1:18" s="2" customFormat="1" ht="15" customHeight="1" x14ac:dyDescent="0.3">
      <c r="A8" s="16"/>
      <c r="B8" s="8"/>
      <c r="C8" s="16"/>
      <c r="D8" s="16"/>
      <c r="E8" s="16"/>
      <c r="F8" s="16"/>
      <c r="G8" s="16"/>
      <c r="H8" s="16"/>
      <c r="I8" s="16"/>
      <c r="K8" s="16"/>
      <c r="L8" s="9" t="s">
        <v>6</v>
      </c>
      <c r="M8" s="9"/>
      <c r="N8" s="87" t="s">
        <v>11</v>
      </c>
      <c r="O8" s="87"/>
      <c r="P8" s="87"/>
      <c r="Q8" s="87"/>
      <c r="R8" s="44"/>
    </row>
    <row r="9" spans="1:18" s="2" customFormat="1" ht="15" customHeight="1" x14ac:dyDescent="0.3">
      <c r="A9" s="41"/>
      <c r="B9" s="42"/>
      <c r="C9" s="41"/>
      <c r="D9" s="41"/>
      <c r="E9" s="41"/>
      <c r="F9" s="41"/>
      <c r="G9" s="41"/>
      <c r="H9" s="41"/>
      <c r="I9" s="41"/>
      <c r="K9" s="16"/>
      <c r="L9" s="9" t="s">
        <v>7</v>
      </c>
      <c r="M9" s="9"/>
      <c r="N9" s="87" t="s">
        <v>12</v>
      </c>
      <c r="O9" s="87"/>
      <c r="P9" s="87"/>
      <c r="Q9" s="87"/>
      <c r="R9" s="44"/>
    </row>
    <row r="10" spans="1:18" s="2" customFormat="1" ht="15" customHeight="1" x14ac:dyDescent="0.3">
      <c r="A10" s="43"/>
      <c r="B10" s="43"/>
      <c r="C10" s="43"/>
      <c r="D10" s="43"/>
      <c r="E10" s="43"/>
      <c r="F10" s="43"/>
      <c r="G10" s="43"/>
      <c r="H10" s="43"/>
      <c r="I10" s="43"/>
      <c r="K10" s="16"/>
      <c r="L10" s="9" t="s">
        <v>8</v>
      </c>
      <c r="M10" s="9"/>
      <c r="N10" s="89">
        <v>0</v>
      </c>
      <c r="O10" s="89"/>
      <c r="P10" s="89"/>
      <c r="Q10" s="89"/>
      <c r="R10" s="50"/>
    </row>
    <row r="11" spans="1:18" s="2" customFormat="1" ht="15" customHeight="1" thickBot="1" x14ac:dyDescent="0.35">
      <c r="A11" s="47"/>
      <c r="B11" s="47"/>
      <c r="C11" s="47"/>
      <c r="D11" s="47"/>
      <c r="E11" s="47"/>
      <c r="F11" s="47"/>
      <c r="G11" s="47"/>
      <c r="H11" s="47"/>
      <c r="I11" s="47"/>
      <c r="K11" s="4"/>
      <c r="L11" s="62"/>
      <c r="M11" s="62"/>
      <c r="N11" s="51"/>
      <c r="O11" s="52"/>
      <c r="P11" s="52"/>
      <c r="Q11" s="53"/>
      <c r="R11" s="54"/>
    </row>
    <row r="12" spans="1:18" s="2" customFormat="1" ht="7.5" customHeight="1" x14ac:dyDescent="0.3">
      <c r="K12" s="23"/>
      <c r="L12" s="23"/>
      <c r="M12" s="23"/>
      <c r="N12" s="23"/>
      <c r="O12" s="23"/>
      <c r="P12" s="23"/>
      <c r="Q12" s="23"/>
      <c r="R12" s="23"/>
    </row>
    <row r="13" spans="1:18" s="2" customFormat="1" ht="22.5" customHeight="1" x14ac:dyDescent="0.3">
      <c r="A13" s="58"/>
      <c r="B13" s="86" t="s">
        <v>19</v>
      </c>
      <c r="C13" s="86"/>
      <c r="D13" s="86"/>
      <c r="E13" s="86"/>
      <c r="F13" s="86"/>
      <c r="G13" s="86"/>
      <c r="H13" s="86"/>
      <c r="I13" s="86"/>
      <c r="J13" s="86"/>
      <c r="K13" s="86"/>
      <c r="L13" s="86"/>
      <c r="N13" s="1"/>
      <c r="O13" s="85" t="s">
        <v>14</v>
      </c>
      <c r="P13" s="85"/>
      <c r="Q13" s="85"/>
      <c r="R13" s="61"/>
    </row>
    <row r="14" spans="1:18" s="2" customFormat="1" ht="15" customHeight="1" x14ac:dyDescent="0.3">
      <c r="A14" s="59"/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N14" s="15"/>
      <c r="O14" s="25"/>
      <c r="P14" s="20"/>
      <c r="Q14" s="20"/>
      <c r="R14" s="59"/>
    </row>
    <row r="15" spans="1:18" s="2" customFormat="1" ht="15" customHeight="1" x14ac:dyDescent="0.3">
      <c r="A15" s="59"/>
      <c r="B15" s="84"/>
      <c r="C15" s="84"/>
      <c r="D15" s="84"/>
      <c r="E15" s="84"/>
      <c r="F15" s="84"/>
      <c r="G15" s="84"/>
      <c r="H15" s="84"/>
      <c r="I15" s="84"/>
      <c r="J15" s="84"/>
      <c r="K15" s="84"/>
      <c r="L15" s="84"/>
      <c r="N15" s="3"/>
      <c r="O15" s="25"/>
      <c r="P15" s="55" t="s">
        <v>15</v>
      </c>
      <c r="Q15" s="20"/>
      <c r="R15" s="59"/>
    </row>
    <row r="16" spans="1:18" s="2" customFormat="1" ht="15" customHeight="1" x14ac:dyDescent="0.3">
      <c r="A16" s="59"/>
      <c r="B16" s="84"/>
      <c r="C16" s="84"/>
      <c r="D16" s="84"/>
      <c r="E16" s="84"/>
      <c r="F16" s="84"/>
      <c r="G16" s="84"/>
      <c r="H16" s="84"/>
      <c r="I16" s="84"/>
      <c r="J16" s="84"/>
      <c r="K16" s="84"/>
      <c r="L16" s="84"/>
      <c r="N16" s="16"/>
      <c r="O16" s="25"/>
      <c r="P16" s="36" t="s">
        <v>16</v>
      </c>
      <c r="Q16" s="20"/>
      <c r="R16" s="59"/>
    </row>
    <row r="17" spans="1:18" s="2" customFormat="1" ht="15" customHeight="1" x14ac:dyDescent="0.3">
      <c r="A17" s="59"/>
      <c r="B17" s="84"/>
      <c r="C17" s="84"/>
      <c r="D17" s="84"/>
      <c r="E17" s="84"/>
      <c r="F17" s="84"/>
      <c r="G17" s="84"/>
      <c r="H17" s="84"/>
      <c r="I17" s="84"/>
      <c r="J17" s="84"/>
      <c r="K17" s="84"/>
      <c r="L17" s="84"/>
      <c r="N17" s="16"/>
      <c r="O17" s="25"/>
      <c r="P17" t="s">
        <v>17</v>
      </c>
      <c r="Q17" s="20"/>
      <c r="R17" s="59"/>
    </row>
    <row r="18" spans="1:18" s="2" customFormat="1" ht="15" customHeight="1" x14ac:dyDescent="0.3">
      <c r="A18" s="43"/>
      <c r="B18" s="84"/>
      <c r="C18" s="84"/>
      <c r="D18" s="84"/>
      <c r="E18" s="84"/>
      <c r="F18" s="84"/>
      <c r="G18" s="84"/>
      <c r="H18" s="84"/>
      <c r="I18" s="84"/>
      <c r="J18" s="84"/>
      <c r="K18" s="84"/>
      <c r="L18" s="84"/>
      <c r="N18" s="43"/>
      <c r="O18" s="56"/>
      <c r="P18" s="56"/>
      <c r="Q18" s="56"/>
      <c r="R18" s="43"/>
    </row>
    <row r="19" spans="1:18" ht="15" thickBot="1" x14ac:dyDescent="0.35">
      <c r="A19" s="47"/>
      <c r="B19" s="47"/>
      <c r="C19" s="47"/>
      <c r="D19" s="60"/>
      <c r="E19" s="60"/>
      <c r="F19" s="60"/>
      <c r="G19" s="60"/>
      <c r="H19" s="60"/>
      <c r="I19" s="60"/>
      <c r="J19" s="60"/>
      <c r="K19" s="60"/>
      <c r="L19" s="60"/>
      <c r="N19" s="47"/>
      <c r="O19" s="47"/>
      <c r="P19" s="47"/>
      <c r="Q19" s="47"/>
      <c r="R19" s="47"/>
    </row>
    <row r="20" spans="1:18" x14ac:dyDescent="0.3">
      <c r="Q20" s="57"/>
      <c r="R20" s="33"/>
    </row>
    <row r="21" spans="1:18" x14ac:dyDescent="0.3"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</row>
    <row r="22" spans="1:18" x14ac:dyDescent="0.3"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</row>
    <row r="23" spans="1:18" x14ac:dyDescent="0.3">
      <c r="F23" s="33"/>
      <c r="G23" s="33"/>
      <c r="H23" s="33"/>
      <c r="I23" s="33"/>
      <c r="J23" s="33"/>
      <c r="K23" s="33"/>
      <c r="L23" s="33"/>
      <c r="M23" s="33"/>
      <c r="N23" s="30"/>
      <c r="O23" s="30"/>
      <c r="P23" s="30"/>
      <c r="Q23" s="30"/>
    </row>
    <row r="24" spans="1:18" x14ac:dyDescent="0.3"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</row>
    <row r="25" spans="1:18" x14ac:dyDescent="0.3"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</row>
    <row r="26" spans="1:18" x14ac:dyDescent="0.3"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C46AB3-08AB-4064-9D2A-B59C40A03069}">
  <sheetPr>
    <pageSetUpPr fitToPage="1"/>
  </sheetPr>
  <dimension ref="A1:R78"/>
  <sheetViews>
    <sheetView zoomScaleNormal="100" workbookViewId="0"/>
  </sheetViews>
  <sheetFormatPr defaultColWidth="9.109375" defaultRowHeight="15" customHeight="1" x14ac:dyDescent="0.3"/>
  <cols>
    <col min="1" max="1" width="1.5546875" style="74" customWidth="1"/>
    <col min="2" max="2" width="50.77734375" style="73" customWidth="1"/>
    <col min="3" max="8" width="12.77734375" style="63" customWidth="1"/>
    <col min="9" max="9" width="19.44140625" style="63" bestFit="1" customWidth="1"/>
    <col min="10" max="10" width="9.44140625" style="63" customWidth="1"/>
    <col min="11" max="11" width="16.109375" style="63" customWidth="1"/>
    <col min="12" max="12" width="18" style="63" bestFit="1" customWidth="1"/>
    <col min="13" max="13" width="19" style="63" bestFit="1" customWidth="1"/>
    <col min="14" max="14" width="12.5546875" style="63" customWidth="1"/>
    <col min="15" max="15" width="16.88671875" style="63" bestFit="1" customWidth="1"/>
    <col min="16" max="16384" width="9.109375" style="63"/>
  </cols>
  <sheetData>
    <row r="1" spans="1:10" s="49" customFormat="1" ht="45" customHeight="1" x14ac:dyDescent="0.55000000000000004">
      <c r="A1" s="5" t="s">
        <v>48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5" customFormat="1" ht="30" customHeight="1" x14ac:dyDescent="0.4">
      <c r="A2" s="14" t="s">
        <v>31</v>
      </c>
      <c r="B2" s="7"/>
      <c r="C2" s="11"/>
      <c r="D2" s="11"/>
      <c r="E2" s="11"/>
      <c r="F2" s="11"/>
      <c r="G2" s="11"/>
      <c r="H2" s="11"/>
      <c r="I2" s="11"/>
      <c r="J2" s="11"/>
    </row>
    <row r="3" spans="1:10" s="71" customFormat="1" ht="15" customHeight="1" x14ac:dyDescent="0.3">
      <c r="A3" s="74"/>
      <c r="B3" s="73"/>
    </row>
    <row r="4" spans="1:10" s="71" customFormat="1" ht="15" customHeight="1" x14ac:dyDescent="0.3">
      <c r="A4" s="74"/>
      <c r="B4" s="73" t="s">
        <v>60</v>
      </c>
    </row>
    <row r="5" spans="1:10" s="71" customFormat="1" ht="15" customHeight="1" x14ac:dyDescent="0.3">
      <c r="A5" s="74"/>
      <c r="B5" s="73" t="s">
        <v>70</v>
      </c>
    </row>
    <row r="6" spans="1:10" s="71" customFormat="1" ht="15" customHeight="1" x14ac:dyDescent="0.3">
      <c r="A6" s="74"/>
      <c r="B6" s="73" t="s">
        <v>71</v>
      </c>
    </row>
    <row r="7" spans="1:10" s="71" customFormat="1" ht="15" customHeight="1" x14ac:dyDescent="0.3">
      <c r="A7" s="74"/>
      <c r="B7" s="73" t="s">
        <v>72</v>
      </c>
    </row>
    <row r="8" spans="1:10" s="71" customFormat="1" ht="15" customHeight="1" x14ac:dyDescent="0.3">
      <c r="A8" s="74"/>
      <c r="B8" s="73" t="s">
        <v>73</v>
      </c>
    </row>
    <row r="9" spans="1:10" s="71" customFormat="1" ht="15" customHeight="1" x14ac:dyDescent="0.3">
      <c r="A9" s="74"/>
      <c r="B9" s="73" t="s">
        <v>53</v>
      </c>
    </row>
    <row r="10" spans="1:10" s="71" customFormat="1" ht="15" customHeight="1" x14ac:dyDescent="0.3">
      <c r="A10" s="74"/>
      <c r="B10" s="73" t="s">
        <v>57</v>
      </c>
    </row>
    <row r="11" spans="1:10" s="71" customFormat="1" ht="15" customHeight="1" x14ac:dyDescent="0.3">
      <c r="A11" s="74"/>
      <c r="B11" s="73" t="s">
        <v>61</v>
      </c>
    </row>
    <row r="12" spans="1:10" s="71" customFormat="1" ht="15" customHeight="1" x14ac:dyDescent="0.3">
      <c r="A12" s="74"/>
      <c r="B12" s="73"/>
    </row>
    <row r="13" spans="1:10" s="71" customFormat="1" ht="15" customHeight="1" x14ac:dyDescent="0.3">
      <c r="A13" s="74"/>
      <c r="B13" s="73" t="s">
        <v>32</v>
      </c>
    </row>
    <row r="14" spans="1:10" s="71" customFormat="1" ht="15" customHeight="1" x14ac:dyDescent="0.3">
      <c r="A14" s="74"/>
      <c r="B14" s="73" t="s">
        <v>33</v>
      </c>
      <c r="C14" s="65">
        <v>75</v>
      </c>
    </row>
    <row r="15" spans="1:10" s="71" customFormat="1" ht="15" customHeight="1" x14ac:dyDescent="0.3">
      <c r="A15" s="74"/>
      <c r="B15" s="73" t="s">
        <v>34</v>
      </c>
      <c r="C15" s="65">
        <v>65.3</v>
      </c>
    </row>
    <row r="16" spans="1:10" s="71" customFormat="1" ht="15" customHeight="1" x14ac:dyDescent="0.3">
      <c r="A16" s="74"/>
      <c r="B16" s="73"/>
      <c r="C16" s="65"/>
    </row>
    <row r="17" spans="1:18" s="71" customFormat="1" ht="15" customHeight="1" x14ac:dyDescent="0.3">
      <c r="A17" s="74"/>
      <c r="B17" s="73" t="s">
        <v>74</v>
      </c>
      <c r="C17" s="65"/>
    </row>
    <row r="18" spans="1:18" s="71" customFormat="1" ht="15" customHeight="1" x14ac:dyDescent="0.3">
      <c r="A18" s="74"/>
      <c r="B18" s="73" t="s">
        <v>75</v>
      </c>
      <c r="C18" s="65">
        <v>127.7</v>
      </c>
    </row>
    <row r="19" spans="1:18" s="71" customFormat="1" ht="15" customHeight="1" x14ac:dyDescent="0.3">
      <c r="A19" s="74"/>
      <c r="B19" s="73" t="s">
        <v>63</v>
      </c>
      <c r="C19" s="68">
        <v>0.72</v>
      </c>
    </row>
    <row r="20" spans="1:18" s="71" customFormat="1" ht="15" customHeight="1" x14ac:dyDescent="0.3">
      <c r="A20" s="74"/>
      <c r="B20" s="73" t="s">
        <v>62</v>
      </c>
      <c r="C20" s="65">
        <v>418.25787500000001</v>
      </c>
    </row>
    <row r="21" spans="1:18" s="71" customFormat="1" ht="15" customHeight="1" x14ac:dyDescent="0.3">
      <c r="A21" s="74"/>
      <c r="B21" s="73" t="s">
        <v>65</v>
      </c>
      <c r="C21" s="71">
        <f>+C20*C19</f>
        <v>301.14567</v>
      </c>
    </row>
    <row r="22" spans="1:18" s="71" customFormat="1" ht="15" customHeight="1" x14ac:dyDescent="0.3">
      <c r="A22" s="74"/>
      <c r="B22" s="73" t="s">
        <v>64</v>
      </c>
      <c r="C22" s="71">
        <f>G49+G50+C18</f>
        <v>73.600000000000009</v>
      </c>
    </row>
    <row r="23" spans="1:18" s="71" customFormat="1" ht="15" customHeight="1" x14ac:dyDescent="0.3">
      <c r="A23" s="74"/>
      <c r="B23" s="73" t="s">
        <v>35</v>
      </c>
      <c r="C23" s="71">
        <f>+C21-C22</f>
        <v>227.54566999999997</v>
      </c>
    </row>
    <row r="24" spans="1:18" s="71" customFormat="1" ht="15" customHeight="1" x14ac:dyDescent="0.3">
      <c r="A24" s="74"/>
      <c r="B24" s="73"/>
      <c r="C24" s="70"/>
      <c r="D24" s="70"/>
      <c r="E24" s="90" t="s">
        <v>58</v>
      </c>
      <c r="F24" s="90"/>
      <c r="G24" s="69"/>
      <c r="H24" s="90" t="s">
        <v>21</v>
      </c>
      <c r="I24" s="90"/>
      <c r="K24" s="77"/>
      <c r="L24" s="75"/>
      <c r="M24" s="75"/>
      <c r="N24" s="75"/>
      <c r="O24" s="75"/>
      <c r="P24" s="75"/>
      <c r="Q24" s="75"/>
      <c r="R24" s="75"/>
    </row>
    <row r="25" spans="1:18" s="71" customFormat="1" ht="15" customHeight="1" x14ac:dyDescent="0.3">
      <c r="A25" s="74" t="s">
        <v>22</v>
      </c>
      <c r="B25" s="73"/>
      <c r="C25" s="12" t="s">
        <v>36</v>
      </c>
      <c r="D25" s="12" t="s">
        <v>37</v>
      </c>
      <c r="E25" s="12" t="s">
        <v>59</v>
      </c>
      <c r="F25" s="12" t="s">
        <v>36</v>
      </c>
      <c r="G25" s="12" t="s">
        <v>37</v>
      </c>
      <c r="H25" s="12" t="s">
        <v>59</v>
      </c>
      <c r="I25" s="12" t="s">
        <v>66</v>
      </c>
      <c r="J25" s="66"/>
      <c r="K25" s="77"/>
      <c r="L25" s="77"/>
      <c r="M25" s="75"/>
      <c r="N25" s="75"/>
      <c r="O25" s="75"/>
      <c r="P25" s="75"/>
      <c r="Q25" s="75"/>
      <c r="R25" s="75"/>
    </row>
    <row r="26" spans="1:18" s="71" customFormat="1" ht="15" customHeight="1" x14ac:dyDescent="0.3">
      <c r="A26" s="74"/>
      <c r="B26" s="73"/>
      <c r="C26" s="12" t="s">
        <v>38</v>
      </c>
      <c r="D26" s="12" t="str">
        <f>C26</f>
        <v>2015A</v>
      </c>
      <c r="E26" s="12"/>
      <c r="F26" s="12" t="str">
        <f>D26</f>
        <v>2015A</v>
      </c>
      <c r="G26" s="12" t="str">
        <f>F26</f>
        <v>2015A</v>
      </c>
      <c r="H26" s="12"/>
      <c r="I26" s="12" t="str">
        <f>+G26</f>
        <v>2015A</v>
      </c>
      <c r="J26" s="67"/>
      <c r="K26" s="75"/>
      <c r="L26" s="75"/>
      <c r="M26" s="75"/>
      <c r="N26" s="75"/>
      <c r="O26" s="75"/>
      <c r="P26" s="75"/>
      <c r="Q26" s="75"/>
      <c r="R26" s="75"/>
    </row>
    <row r="27" spans="1:18" s="71" customFormat="1" ht="15" customHeight="1" x14ac:dyDescent="0.3">
      <c r="A27" s="74"/>
      <c r="B27" s="73" t="s">
        <v>23</v>
      </c>
      <c r="C27" s="65">
        <v>31.9</v>
      </c>
      <c r="D27" s="65">
        <v>4.4000000000000004</v>
      </c>
      <c r="E27" s="75">
        <f>+C14</f>
        <v>75</v>
      </c>
      <c r="F27" s="75">
        <f>+C27+E27</f>
        <v>106.9</v>
      </c>
      <c r="G27" s="75">
        <f>+D27+E27-C15</f>
        <v>14.100000000000009</v>
      </c>
      <c r="H27" s="75"/>
      <c r="I27" s="75"/>
      <c r="K27" s="75"/>
      <c r="L27" s="75"/>
      <c r="M27" s="75"/>
      <c r="N27" s="75"/>
      <c r="O27" s="75"/>
      <c r="P27" s="75"/>
      <c r="Q27" s="75"/>
      <c r="R27" s="75"/>
    </row>
    <row r="28" spans="1:18" s="71" customFormat="1" ht="15" customHeight="1" x14ac:dyDescent="0.3">
      <c r="A28" s="74"/>
      <c r="B28" s="73" t="s">
        <v>39</v>
      </c>
      <c r="C28" s="65">
        <v>216.7</v>
      </c>
      <c r="D28" s="65">
        <v>15.6</v>
      </c>
      <c r="E28" s="75"/>
      <c r="F28" s="75">
        <f>+C28+E28</f>
        <v>216.7</v>
      </c>
      <c r="G28" s="75">
        <f>+D28</f>
        <v>15.6</v>
      </c>
      <c r="H28" s="75"/>
      <c r="I28" s="75"/>
      <c r="K28" s="75"/>
      <c r="L28" s="75"/>
      <c r="M28" s="75"/>
      <c r="N28" s="75"/>
      <c r="O28" s="75"/>
      <c r="P28" s="75"/>
      <c r="Q28" s="75"/>
      <c r="R28" s="75"/>
    </row>
    <row r="29" spans="1:18" s="71" customFormat="1" ht="15" customHeight="1" x14ac:dyDescent="0.3">
      <c r="A29" s="74"/>
      <c r="B29" s="73" t="s">
        <v>54</v>
      </c>
      <c r="C29" s="72">
        <f>SUM(C27:C28)</f>
        <v>248.6</v>
      </c>
      <c r="D29" s="72">
        <f>SUM(D27:D28)</f>
        <v>20</v>
      </c>
      <c r="E29" s="76"/>
      <c r="F29" s="76">
        <f>SUM(F27:F28)</f>
        <v>323.60000000000002</v>
      </c>
      <c r="G29" s="76">
        <f>SUM(G27:G28)</f>
        <v>29.70000000000001</v>
      </c>
      <c r="H29" s="76"/>
      <c r="I29" s="76"/>
      <c r="J29" s="64"/>
      <c r="K29" s="75"/>
      <c r="L29" s="75"/>
      <c r="M29" s="75"/>
      <c r="N29" s="75"/>
      <c r="O29" s="75"/>
      <c r="P29" s="75"/>
      <c r="Q29" s="75"/>
      <c r="R29" s="75"/>
    </row>
    <row r="30" spans="1:18" s="71" customFormat="1" ht="15" customHeight="1" x14ac:dyDescent="0.3">
      <c r="A30" s="74"/>
      <c r="B30" s="73"/>
      <c r="E30" s="75"/>
      <c r="F30" s="75"/>
      <c r="G30" s="75"/>
      <c r="H30" s="75"/>
      <c r="I30" s="75"/>
      <c r="K30" s="75"/>
      <c r="L30" s="75"/>
      <c r="M30" s="75"/>
      <c r="N30" s="75"/>
      <c r="O30" s="75"/>
      <c r="P30" s="75"/>
      <c r="Q30" s="75"/>
      <c r="R30" s="75"/>
    </row>
    <row r="31" spans="1:18" s="71" customFormat="1" ht="15" customHeight="1" x14ac:dyDescent="0.3">
      <c r="A31" s="74"/>
      <c r="B31" s="73" t="s">
        <v>40</v>
      </c>
      <c r="C31" s="65">
        <v>225.2</v>
      </c>
      <c r="D31" s="65">
        <v>0</v>
      </c>
      <c r="E31" s="75"/>
      <c r="F31" s="75">
        <f t="shared" ref="F31:F36" si="0">+C31+E31</f>
        <v>225.2</v>
      </c>
      <c r="G31" s="75">
        <f>+D31</f>
        <v>0</v>
      </c>
      <c r="H31" s="75"/>
      <c r="I31" s="75"/>
      <c r="K31" s="75"/>
      <c r="L31" s="75"/>
      <c r="M31" s="75"/>
      <c r="N31" s="75"/>
      <c r="O31" s="75"/>
      <c r="P31" s="75"/>
      <c r="Q31" s="75"/>
      <c r="R31" s="75"/>
    </row>
    <row r="32" spans="1:18" s="71" customFormat="1" ht="15" customHeight="1" x14ac:dyDescent="0.3">
      <c r="A32" s="74"/>
      <c r="B32" s="73" t="s">
        <v>41</v>
      </c>
      <c r="C32" s="65">
        <v>728.5</v>
      </c>
      <c r="D32" s="65">
        <v>0</v>
      </c>
      <c r="E32" s="75"/>
      <c r="F32" s="75">
        <f t="shared" si="0"/>
        <v>728.5</v>
      </c>
      <c r="G32" s="75">
        <f t="shared" ref="G32:G36" si="1">+D32</f>
        <v>0</v>
      </c>
      <c r="H32" s="75"/>
      <c r="I32" s="75"/>
      <c r="K32" s="75"/>
      <c r="L32" s="75"/>
      <c r="M32" s="75"/>
      <c r="N32" s="75"/>
      <c r="O32" s="75"/>
      <c r="P32" s="75"/>
      <c r="Q32" s="75"/>
      <c r="R32" s="75"/>
    </row>
    <row r="33" spans="1:18" s="71" customFormat="1" ht="15" customHeight="1" x14ac:dyDescent="0.3">
      <c r="A33" s="74"/>
      <c r="B33" s="73" t="s">
        <v>42</v>
      </c>
      <c r="C33" s="65">
        <v>0</v>
      </c>
      <c r="D33" s="65">
        <v>0.1</v>
      </c>
      <c r="E33" s="75"/>
      <c r="F33" s="75">
        <f t="shared" si="0"/>
        <v>0</v>
      </c>
      <c r="G33" s="75">
        <f t="shared" si="1"/>
        <v>0.1</v>
      </c>
      <c r="H33" s="75"/>
      <c r="I33" s="75"/>
      <c r="K33" s="75"/>
      <c r="L33" s="75"/>
      <c r="M33" s="75"/>
      <c r="N33" s="75"/>
      <c r="O33" s="75"/>
      <c r="P33" s="75"/>
      <c r="Q33" s="75"/>
      <c r="R33" s="75"/>
    </row>
    <row r="34" spans="1:18" s="71" customFormat="1" ht="15" customHeight="1" x14ac:dyDescent="0.3">
      <c r="A34" s="74"/>
      <c r="B34" s="73" t="s">
        <v>24</v>
      </c>
      <c r="C34" s="65">
        <v>34.799999999999997</v>
      </c>
      <c r="D34" s="65">
        <v>1.3</v>
      </c>
      <c r="E34" s="75"/>
      <c r="F34" s="75">
        <f t="shared" si="0"/>
        <v>34.799999999999997</v>
      </c>
      <c r="G34" s="75">
        <f t="shared" si="1"/>
        <v>1.3</v>
      </c>
      <c r="H34" s="75"/>
      <c r="I34" s="75"/>
      <c r="K34" s="75"/>
      <c r="L34" s="75"/>
      <c r="M34" s="75"/>
      <c r="N34" s="75"/>
      <c r="O34" s="75"/>
      <c r="P34" s="75"/>
      <c r="Q34" s="75"/>
      <c r="R34" s="75"/>
    </row>
    <row r="35" spans="1:18" s="71" customFormat="1" ht="15" customHeight="1" x14ac:dyDescent="0.3">
      <c r="A35" s="74"/>
      <c r="B35" s="73" t="s">
        <v>25</v>
      </c>
      <c r="C35" s="65">
        <v>181.5</v>
      </c>
      <c r="D35" s="65">
        <v>0</v>
      </c>
      <c r="E35" s="75"/>
      <c r="F35" s="75">
        <f t="shared" si="0"/>
        <v>181.5</v>
      </c>
      <c r="G35" s="75">
        <f t="shared" si="1"/>
        <v>0</v>
      </c>
      <c r="H35" s="75"/>
      <c r="I35" s="75"/>
      <c r="K35" s="75"/>
      <c r="L35" s="75"/>
      <c r="M35" s="75"/>
      <c r="N35" s="75"/>
      <c r="O35" s="75"/>
      <c r="P35" s="75"/>
      <c r="Q35" s="75"/>
      <c r="R35" s="75"/>
    </row>
    <row r="36" spans="1:18" s="71" customFormat="1" ht="15" customHeight="1" x14ac:dyDescent="0.3">
      <c r="A36" s="74"/>
      <c r="B36" s="73" t="s">
        <v>26</v>
      </c>
      <c r="C36" s="65">
        <v>25.3</v>
      </c>
      <c r="D36" s="65">
        <f>0.8+2.5</f>
        <v>3.3</v>
      </c>
      <c r="E36" s="75"/>
      <c r="F36" s="75">
        <f t="shared" si="0"/>
        <v>25.3</v>
      </c>
      <c r="G36" s="75">
        <f t="shared" si="1"/>
        <v>3.3</v>
      </c>
      <c r="H36" s="75"/>
      <c r="I36" s="75"/>
      <c r="K36" s="75"/>
      <c r="L36" s="75"/>
      <c r="M36" s="75"/>
      <c r="N36" s="75"/>
      <c r="O36" s="75"/>
      <c r="P36" s="75"/>
      <c r="Q36" s="75"/>
      <c r="R36" s="75"/>
    </row>
    <row r="37" spans="1:18" s="71" customFormat="1" ht="15" customHeight="1" x14ac:dyDescent="0.3">
      <c r="A37" s="74"/>
      <c r="B37" s="73" t="s">
        <v>20</v>
      </c>
      <c r="C37" s="72">
        <f>SUM(C31:C36)+C29</f>
        <v>1443.8999999999999</v>
      </c>
      <c r="D37" s="72">
        <f>SUM(D31:D36)+D29</f>
        <v>24.7</v>
      </c>
      <c r="E37" s="76"/>
      <c r="F37" s="76">
        <f>SUM(F31:F36)+F29</f>
        <v>1518.9</v>
      </c>
      <c r="G37" s="76">
        <f>SUM(G31:G36)+G29</f>
        <v>34.400000000000013</v>
      </c>
      <c r="H37" s="76"/>
      <c r="I37" s="76"/>
      <c r="J37" s="64"/>
      <c r="K37" s="75"/>
      <c r="L37" s="75"/>
      <c r="M37" s="75"/>
      <c r="N37" s="75"/>
      <c r="O37" s="75"/>
      <c r="P37" s="75"/>
      <c r="Q37" s="75"/>
      <c r="R37" s="75"/>
    </row>
    <row r="38" spans="1:18" s="71" customFormat="1" ht="15" customHeight="1" x14ac:dyDescent="0.3">
      <c r="A38" s="74"/>
      <c r="B38" s="73"/>
      <c r="E38" s="75"/>
      <c r="F38" s="75"/>
      <c r="G38" s="75"/>
      <c r="H38" s="75"/>
      <c r="I38" s="75"/>
      <c r="K38" s="75"/>
      <c r="L38" s="75"/>
      <c r="M38" s="75"/>
      <c r="N38" s="75"/>
      <c r="O38" s="75"/>
      <c r="P38" s="75"/>
      <c r="Q38" s="75"/>
      <c r="R38" s="75"/>
    </row>
    <row r="39" spans="1:18" s="71" customFormat="1" ht="15" customHeight="1" x14ac:dyDescent="0.3">
      <c r="A39" s="74"/>
      <c r="B39" s="73" t="s">
        <v>27</v>
      </c>
      <c r="C39" s="65">
        <v>0</v>
      </c>
      <c r="D39" s="65">
        <v>0</v>
      </c>
      <c r="E39" s="75"/>
      <c r="F39" s="75">
        <f t="shared" ref="F39:F41" si="2">+C39+E39</f>
        <v>0</v>
      </c>
      <c r="G39" s="75">
        <f>+D39</f>
        <v>0</v>
      </c>
      <c r="H39" s="75"/>
      <c r="I39" s="75"/>
      <c r="K39" s="75"/>
      <c r="L39" s="75"/>
      <c r="M39" s="75"/>
      <c r="N39" s="75"/>
      <c r="O39" s="75"/>
      <c r="P39" s="75"/>
      <c r="Q39" s="75"/>
      <c r="R39" s="75"/>
    </row>
    <row r="40" spans="1:18" s="71" customFormat="1" ht="15" customHeight="1" x14ac:dyDescent="0.3">
      <c r="A40" s="74"/>
      <c r="B40" s="73" t="s">
        <v>43</v>
      </c>
      <c r="C40" s="65">
        <v>6.3</v>
      </c>
      <c r="D40" s="65">
        <v>10.6</v>
      </c>
      <c r="E40" s="75"/>
      <c r="F40" s="75">
        <f t="shared" si="2"/>
        <v>6.3</v>
      </c>
      <c r="G40" s="75">
        <f t="shared" ref="G40:G41" si="3">+D40</f>
        <v>10.6</v>
      </c>
      <c r="H40" s="75"/>
      <c r="I40" s="75"/>
      <c r="K40" s="75"/>
      <c r="L40" s="75"/>
      <c r="M40" s="75"/>
      <c r="N40" s="75"/>
      <c r="O40" s="75"/>
      <c r="P40" s="75"/>
      <c r="Q40" s="75"/>
      <c r="R40" s="75"/>
    </row>
    <row r="41" spans="1:18" s="71" customFormat="1" ht="15" customHeight="1" x14ac:dyDescent="0.3">
      <c r="A41" s="74"/>
      <c r="B41" s="73" t="s">
        <v>28</v>
      </c>
      <c r="C41" s="65">
        <v>3.3</v>
      </c>
      <c r="D41" s="65">
        <v>1.7</v>
      </c>
      <c r="E41" s="75"/>
      <c r="F41" s="75">
        <f t="shared" si="2"/>
        <v>3.3</v>
      </c>
      <c r="G41" s="75">
        <f t="shared" si="3"/>
        <v>1.7</v>
      </c>
      <c r="H41" s="75"/>
      <c r="I41" s="75"/>
      <c r="K41" s="75"/>
      <c r="L41" s="75"/>
      <c r="M41" s="75"/>
      <c r="N41" s="75"/>
      <c r="O41" s="75"/>
      <c r="P41" s="75"/>
      <c r="Q41" s="75"/>
      <c r="R41" s="75"/>
    </row>
    <row r="42" spans="1:18" s="71" customFormat="1" ht="15" customHeight="1" x14ac:dyDescent="0.3">
      <c r="A42" s="74"/>
      <c r="B42" s="73" t="s">
        <v>55</v>
      </c>
      <c r="C42" s="72">
        <f>SUM(C39:C41)</f>
        <v>9.6</v>
      </c>
      <c r="D42" s="72">
        <f>SUM(D39:D41)</f>
        <v>12.299999999999999</v>
      </c>
      <c r="E42" s="76"/>
      <c r="F42" s="76">
        <f>SUM(F39:F41)</f>
        <v>9.6</v>
      </c>
      <c r="G42" s="76">
        <f>SUM(G39:G41)</f>
        <v>12.299999999999999</v>
      </c>
      <c r="H42" s="76"/>
      <c r="I42" s="76"/>
      <c r="J42" s="64"/>
      <c r="K42" s="75"/>
      <c r="L42" s="75"/>
      <c r="M42" s="75"/>
      <c r="N42" s="75"/>
      <c r="O42" s="75"/>
      <c r="P42" s="75"/>
      <c r="Q42" s="75"/>
      <c r="R42" s="75"/>
    </row>
    <row r="43" spans="1:18" s="71" customFormat="1" ht="15" customHeight="1" x14ac:dyDescent="0.3">
      <c r="A43" s="74"/>
      <c r="B43" s="73"/>
      <c r="E43" s="75"/>
      <c r="F43" s="75"/>
      <c r="G43" s="75"/>
      <c r="H43" s="75"/>
      <c r="I43" s="75"/>
      <c r="K43" s="75"/>
      <c r="L43" s="75"/>
      <c r="M43" s="75"/>
      <c r="N43" s="75"/>
      <c r="O43" s="75"/>
      <c r="P43" s="75"/>
      <c r="Q43" s="75"/>
      <c r="R43" s="75"/>
    </row>
    <row r="44" spans="1:18" s="71" customFormat="1" ht="15" customHeight="1" x14ac:dyDescent="0.3">
      <c r="A44" s="74"/>
      <c r="B44" s="73" t="s">
        <v>44</v>
      </c>
      <c r="C44" s="65">
        <v>886.6</v>
      </c>
      <c r="D44" s="65">
        <v>0</v>
      </c>
      <c r="E44" s="75"/>
      <c r="F44" s="75">
        <f t="shared" ref="F44:F46" si="4">+C44+E44</f>
        <v>886.6</v>
      </c>
      <c r="G44" s="75">
        <f>+D44</f>
        <v>0</v>
      </c>
      <c r="H44" s="75"/>
      <c r="I44" s="75"/>
      <c r="K44" s="75"/>
      <c r="L44" s="75"/>
      <c r="M44" s="75"/>
      <c r="N44" s="75"/>
      <c r="O44" s="75"/>
      <c r="P44" s="75"/>
      <c r="Q44" s="75"/>
      <c r="R44" s="75"/>
    </row>
    <row r="45" spans="1:18" s="71" customFormat="1" ht="15" customHeight="1" x14ac:dyDescent="0.3">
      <c r="A45" s="74"/>
      <c r="B45" s="73" t="s">
        <v>29</v>
      </c>
      <c r="C45" s="65">
        <v>122.6</v>
      </c>
      <c r="D45" s="65">
        <v>0</v>
      </c>
      <c r="E45" s="75">
        <f>+C14</f>
        <v>75</v>
      </c>
      <c r="F45" s="75">
        <f t="shared" si="4"/>
        <v>197.6</v>
      </c>
      <c r="G45" s="75">
        <f>+D45+E45</f>
        <v>75</v>
      </c>
      <c r="H45" s="75"/>
      <c r="I45" s="75"/>
      <c r="K45" s="75"/>
      <c r="L45" s="75"/>
      <c r="M45" s="75"/>
      <c r="N45" s="75"/>
      <c r="O45" s="75"/>
      <c r="P45" s="75"/>
      <c r="Q45" s="75"/>
      <c r="R45" s="75"/>
    </row>
    <row r="46" spans="1:18" s="71" customFormat="1" ht="15" customHeight="1" x14ac:dyDescent="0.3">
      <c r="A46" s="74"/>
      <c r="B46" s="73" t="s">
        <v>30</v>
      </c>
      <c r="C46" s="65">
        <f>72.2+11.6</f>
        <v>83.8</v>
      </c>
      <c r="D46" s="65">
        <v>1.2</v>
      </c>
      <c r="E46" s="75"/>
      <c r="F46" s="75">
        <f t="shared" si="4"/>
        <v>83.8</v>
      </c>
      <c r="G46" s="75">
        <f>+D46</f>
        <v>1.2</v>
      </c>
      <c r="H46" s="75"/>
      <c r="I46" s="75"/>
      <c r="K46" s="75"/>
      <c r="L46" s="75"/>
      <c r="M46" s="75"/>
      <c r="N46" s="75"/>
      <c r="O46" s="75"/>
      <c r="P46" s="75"/>
      <c r="Q46" s="75"/>
      <c r="R46" s="75"/>
    </row>
    <row r="47" spans="1:18" s="71" customFormat="1" ht="15" customHeight="1" x14ac:dyDescent="0.3">
      <c r="A47" s="74"/>
      <c r="B47" s="73" t="s">
        <v>56</v>
      </c>
      <c r="C47" s="72">
        <f>SUM(C44:C46)+C42</f>
        <v>1102.5999999999999</v>
      </c>
      <c r="D47" s="72">
        <f>SUM(D44:D46)+D42</f>
        <v>13.499999999999998</v>
      </c>
      <c r="E47" s="76"/>
      <c r="F47" s="76">
        <f>SUM(F44:F46)+F42</f>
        <v>1177.5999999999999</v>
      </c>
      <c r="G47" s="76">
        <f>SUM(G44:G46)+G42</f>
        <v>88.5</v>
      </c>
      <c r="H47" s="76"/>
      <c r="I47" s="76"/>
      <c r="J47" s="64"/>
      <c r="K47" s="75"/>
      <c r="L47" s="75"/>
      <c r="M47" s="75"/>
      <c r="N47" s="75"/>
      <c r="O47" s="75"/>
      <c r="P47" s="75"/>
      <c r="Q47" s="75"/>
      <c r="R47" s="75"/>
    </row>
    <row r="48" spans="1:18" s="71" customFormat="1" ht="15" customHeight="1" x14ac:dyDescent="0.3">
      <c r="A48" s="74"/>
      <c r="B48" s="73"/>
      <c r="E48" s="75"/>
      <c r="F48" s="75"/>
      <c r="G48" s="75"/>
      <c r="H48" s="75"/>
      <c r="I48" s="75"/>
      <c r="K48" s="75"/>
      <c r="L48" s="75"/>
      <c r="M48" s="75"/>
      <c r="N48" s="75"/>
      <c r="O48" s="75"/>
      <c r="P48" s="75"/>
      <c r="Q48" s="75"/>
      <c r="R48" s="75"/>
    </row>
    <row r="49" spans="1:18" s="71" customFormat="1" ht="15" customHeight="1" x14ac:dyDescent="0.3">
      <c r="A49" s="74"/>
      <c r="B49" s="73" t="s">
        <v>45</v>
      </c>
      <c r="C49" s="65">
        <f>341.3-C50</f>
        <v>90.200000000000017</v>
      </c>
      <c r="D49" s="65">
        <v>2.7</v>
      </c>
      <c r="E49" s="75"/>
      <c r="F49" s="75">
        <f t="shared" ref="F49:F50" si="5">+C49+E49</f>
        <v>90.200000000000017</v>
      </c>
      <c r="G49" s="75">
        <f>+D49</f>
        <v>2.7</v>
      </c>
      <c r="H49" s="75"/>
      <c r="I49" s="75"/>
      <c r="K49" s="75"/>
      <c r="L49" s="75"/>
      <c r="M49" s="75"/>
      <c r="N49" s="75"/>
      <c r="O49" s="75"/>
      <c r="P49" s="75"/>
      <c r="Q49" s="75"/>
      <c r="R49" s="75"/>
    </row>
    <row r="50" spans="1:18" s="71" customFormat="1" ht="15" customHeight="1" x14ac:dyDescent="0.3">
      <c r="A50" s="74"/>
      <c r="B50" s="73" t="s">
        <v>46</v>
      </c>
      <c r="C50" s="65">
        <v>251.1</v>
      </c>
      <c r="D50" s="65">
        <v>8.5</v>
      </c>
      <c r="E50" s="75"/>
      <c r="F50" s="75">
        <f t="shared" si="5"/>
        <v>251.1</v>
      </c>
      <c r="G50" s="75">
        <f>+D50-C15</f>
        <v>-56.8</v>
      </c>
      <c r="H50" s="75"/>
      <c r="I50" s="75"/>
      <c r="K50" s="75"/>
      <c r="L50" s="75"/>
      <c r="M50" s="75"/>
      <c r="N50" s="75"/>
      <c r="O50" s="75"/>
      <c r="P50" s="75"/>
      <c r="Q50" s="75"/>
      <c r="R50" s="75"/>
    </row>
    <row r="51" spans="1:18" s="71" customFormat="1" ht="15" customHeight="1" x14ac:dyDescent="0.3">
      <c r="A51" s="74"/>
      <c r="B51" s="73" t="s">
        <v>50</v>
      </c>
      <c r="C51" s="72">
        <f>SUM(C47,C49,C50)</f>
        <v>1443.8999999999999</v>
      </c>
      <c r="D51" s="72">
        <f>SUM(D47,D49,D50)</f>
        <v>24.7</v>
      </c>
      <c r="E51" s="76"/>
      <c r="F51" s="76">
        <f>SUM(F47,F49,F50)</f>
        <v>1518.8999999999999</v>
      </c>
      <c r="G51" s="76">
        <f>SUM(G47,G49,G50)</f>
        <v>34.400000000000006</v>
      </c>
      <c r="H51" s="76"/>
      <c r="I51" s="76"/>
      <c r="J51" s="64"/>
      <c r="K51" s="75"/>
      <c r="L51" s="75"/>
      <c r="M51" s="75"/>
      <c r="N51" s="75"/>
      <c r="O51" s="75"/>
      <c r="P51" s="75"/>
      <c r="Q51" s="75"/>
      <c r="R51" s="75"/>
    </row>
    <row r="52" spans="1:18" s="71" customFormat="1" ht="15" customHeight="1" x14ac:dyDescent="0.3">
      <c r="A52" s="74"/>
      <c r="B52" s="73"/>
      <c r="E52" s="75"/>
      <c r="F52" s="75"/>
      <c r="G52" s="75"/>
      <c r="H52" s="75"/>
      <c r="I52" s="75"/>
      <c r="K52" s="75"/>
      <c r="L52" s="75"/>
      <c r="M52" s="75"/>
      <c r="N52" s="75"/>
      <c r="O52" s="75"/>
      <c r="P52" s="75"/>
      <c r="Q52" s="75"/>
      <c r="R52" s="75"/>
    </row>
    <row r="53" spans="1:18" s="71" customFormat="1" ht="15" customHeight="1" x14ac:dyDescent="0.3">
      <c r="A53" s="74"/>
      <c r="B53" s="73" t="s">
        <v>51</v>
      </c>
      <c r="C53" s="71">
        <f>C37-C51</f>
        <v>0</v>
      </c>
      <c r="D53" s="71">
        <f>D37-D51</f>
        <v>0</v>
      </c>
      <c r="F53" s="71">
        <f>F37-F51</f>
        <v>0</v>
      </c>
      <c r="G53" s="71">
        <f>G37-G51</f>
        <v>0</v>
      </c>
      <c r="I53" s="71">
        <f>I37-I51</f>
        <v>0</v>
      </c>
      <c r="K53" s="75"/>
      <c r="L53" s="75"/>
      <c r="M53" s="75"/>
      <c r="N53" s="75"/>
      <c r="O53" s="75"/>
      <c r="P53" s="75"/>
      <c r="Q53" s="75"/>
      <c r="R53" s="75"/>
    </row>
    <row r="54" spans="1:18" s="71" customFormat="1" ht="15" customHeight="1" x14ac:dyDescent="0.3">
      <c r="A54" s="74"/>
      <c r="B54" s="73"/>
      <c r="K54" s="75"/>
      <c r="L54" s="75"/>
      <c r="M54" s="75"/>
      <c r="N54" s="75"/>
      <c r="O54" s="75"/>
      <c r="P54" s="75"/>
      <c r="Q54" s="75"/>
      <c r="R54" s="75"/>
    </row>
    <row r="55" spans="1:18" s="71" customFormat="1" ht="15" customHeight="1" x14ac:dyDescent="0.3">
      <c r="A55" s="74"/>
      <c r="B55" s="73"/>
      <c r="K55" s="75"/>
      <c r="L55" s="75"/>
      <c r="M55" s="75"/>
      <c r="N55" s="75"/>
      <c r="O55" s="75"/>
      <c r="P55" s="75"/>
      <c r="Q55" s="75"/>
      <c r="R55" s="75"/>
    </row>
    <row r="56" spans="1:18" s="71" customFormat="1" ht="15" customHeight="1" x14ac:dyDescent="0.3">
      <c r="A56" s="74"/>
      <c r="B56" s="73"/>
      <c r="K56" s="75"/>
      <c r="L56" s="75"/>
      <c r="M56" s="75"/>
      <c r="N56" s="75"/>
      <c r="O56" s="75"/>
      <c r="P56" s="75"/>
      <c r="Q56" s="75"/>
      <c r="R56" s="75"/>
    </row>
    <row r="57" spans="1:18" s="71" customFormat="1" ht="15" customHeight="1" x14ac:dyDescent="0.3">
      <c r="A57" s="74"/>
      <c r="B57" s="73"/>
      <c r="K57" s="75"/>
      <c r="L57" s="75"/>
      <c r="M57" s="75"/>
      <c r="N57" s="75"/>
      <c r="O57" s="75"/>
      <c r="P57" s="75"/>
      <c r="Q57" s="75"/>
      <c r="R57" s="75"/>
    </row>
    <row r="58" spans="1:18" s="71" customFormat="1" ht="15" customHeight="1" x14ac:dyDescent="0.3">
      <c r="A58" s="74"/>
      <c r="B58" s="73"/>
      <c r="K58" s="75"/>
      <c r="L58" s="75"/>
      <c r="M58" s="75"/>
      <c r="N58" s="75"/>
      <c r="O58" s="75"/>
      <c r="P58" s="75"/>
      <c r="Q58" s="75"/>
      <c r="R58" s="75"/>
    </row>
    <row r="59" spans="1:18" s="71" customFormat="1" ht="15" customHeight="1" x14ac:dyDescent="0.3">
      <c r="A59" s="74"/>
      <c r="B59" s="73"/>
      <c r="K59" s="75"/>
      <c r="L59" s="75"/>
      <c r="M59" s="75"/>
      <c r="N59" s="75"/>
      <c r="O59" s="75"/>
      <c r="P59" s="75"/>
      <c r="Q59" s="75"/>
      <c r="R59" s="75"/>
    </row>
    <row r="60" spans="1:18" s="71" customFormat="1" ht="15" customHeight="1" x14ac:dyDescent="0.3">
      <c r="A60" s="74"/>
      <c r="B60" s="73"/>
      <c r="K60" s="75"/>
      <c r="L60" s="75"/>
      <c r="M60" s="75"/>
      <c r="N60" s="75"/>
      <c r="O60" s="75"/>
      <c r="P60" s="75"/>
      <c r="Q60" s="75"/>
      <c r="R60" s="75"/>
    </row>
    <row r="61" spans="1:18" s="71" customFormat="1" ht="15" customHeight="1" x14ac:dyDescent="0.3">
      <c r="A61" s="74"/>
      <c r="B61" s="73"/>
      <c r="K61" s="75"/>
      <c r="L61" s="75"/>
      <c r="M61" s="75"/>
      <c r="N61" s="75"/>
      <c r="O61" s="75"/>
      <c r="P61" s="75"/>
      <c r="Q61" s="75"/>
      <c r="R61" s="75"/>
    </row>
    <row r="62" spans="1:18" s="71" customFormat="1" ht="15" customHeight="1" x14ac:dyDescent="0.3">
      <c r="A62" s="74"/>
      <c r="B62" s="73"/>
      <c r="K62" s="75"/>
      <c r="L62" s="75"/>
      <c r="M62" s="75"/>
      <c r="N62" s="75"/>
      <c r="O62" s="75"/>
      <c r="P62" s="75"/>
      <c r="Q62" s="75"/>
      <c r="R62" s="75"/>
    </row>
    <row r="63" spans="1:18" s="71" customFormat="1" ht="15" customHeight="1" x14ac:dyDescent="0.3">
      <c r="A63" s="74"/>
      <c r="B63" s="73"/>
    </row>
    <row r="64" spans="1:18" s="71" customFormat="1" ht="15" customHeight="1" x14ac:dyDescent="0.3">
      <c r="A64" s="74"/>
      <c r="B64" s="73"/>
    </row>
    <row r="65" spans="1:2" s="71" customFormat="1" ht="15" customHeight="1" x14ac:dyDescent="0.3">
      <c r="A65" s="74"/>
      <c r="B65" s="73"/>
    </row>
    <row r="66" spans="1:2" s="71" customFormat="1" ht="15" customHeight="1" x14ac:dyDescent="0.3">
      <c r="A66" s="74"/>
      <c r="B66" s="73"/>
    </row>
    <row r="67" spans="1:2" s="71" customFormat="1" ht="15" customHeight="1" x14ac:dyDescent="0.3">
      <c r="A67" s="74"/>
      <c r="B67" s="73"/>
    </row>
    <row r="68" spans="1:2" s="71" customFormat="1" ht="15" customHeight="1" x14ac:dyDescent="0.3">
      <c r="A68" s="74"/>
      <c r="B68" s="73"/>
    </row>
    <row r="69" spans="1:2" s="71" customFormat="1" ht="15" customHeight="1" x14ac:dyDescent="0.3">
      <c r="A69" s="74"/>
      <c r="B69" s="73"/>
    </row>
    <row r="70" spans="1:2" s="71" customFormat="1" ht="15" customHeight="1" x14ac:dyDescent="0.3">
      <c r="A70" s="74"/>
      <c r="B70" s="73" t="s">
        <v>47</v>
      </c>
    </row>
    <row r="71" spans="1:2" s="71" customFormat="1" ht="15" customHeight="1" x14ac:dyDescent="0.3">
      <c r="A71" s="74"/>
      <c r="B71" s="73"/>
    </row>
    <row r="72" spans="1:2" s="71" customFormat="1" ht="15" customHeight="1" x14ac:dyDescent="0.3">
      <c r="A72" s="74" t="s">
        <v>52</v>
      </c>
      <c r="B72" s="73"/>
    </row>
    <row r="73" spans="1:2" s="71" customFormat="1" ht="15" customHeight="1" x14ac:dyDescent="0.3">
      <c r="A73" s="74"/>
      <c r="B73" s="73"/>
    </row>
    <row r="74" spans="1:2" s="71" customFormat="1" ht="15" customHeight="1" x14ac:dyDescent="0.3">
      <c r="A74" s="74"/>
      <c r="B74" s="73"/>
    </row>
    <row r="75" spans="1:2" s="71" customFormat="1" ht="15" customHeight="1" x14ac:dyDescent="0.3">
      <c r="A75" s="74"/>
      <c r="B75" s="73"/>
    </row>
    <row r="76" spans="1:2" s="71" customFormat="1" ht="15" customHeight="1" x14ac:dyDescent="0.3">
      <c r="A76" s="74"/>
      <c r="B76" s="73"/>
    </row>
    <row r="77" spans="1:2" s="71" customFormat="1" ht="15" customHeight="1" x14ac:dyDescent="0.3">
      <c r="A77" s="74"/>
      <c r="B77" s="73"/>
    </row>
    <row r="78" spans="1:2" s="71" customFormat="1" ht="15" customHeight="1" x14ac:dyDescent="0.3">
      <c r="A78" s="74"/>
      <c r="B78" s="73"/>
    </row>
  </sheetData>
  <mergeCells count="2">
    <mergeCell ref="E24:F24"/>
    <mergeCell ref="H24:I24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  <headerFooter>
    <oddHeader>&amp;L© ACW Consulting 2017&amp;R&amp;F</oddHeader>
    <oddFooter>&amp;L&amp;8© ACW Consulting 2017&amp;R&amp;8&amp;F&amp;A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Welcome</vt:lpstr>
      <vt:lpstr>Info</vt:lpstr>
      <vt:lpstr>Model Spin Off</vt:lpstr>
      <vt:lpstr>'Model Spin Off'!Print_Area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Financial Edge</dc:creator>
  <cp:lastModifiedBy>Gerard Kelly</cp:lastModifiedBy>
  <cp:lastPrinted>2018-10-15T13:57:08Z</cp:lastPrinted>
  <dcterms:created xsi:type="dcterms:W3CDTF">2016-02-03T14:06:14Z</dcterms:created>
  <dcterms:modified xsi:type="dcterms:W3CDTF">2018-12-19T13:10:29Z</dcterms:modified>
</cp:coreProperties>
</file>