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2. Main Model - Cash Flow Preparation - Final\"/>
    </mc:Choice>
  </mc:AlternateContent>
  <xr:revisionPtr revIDLastSave="0" documentId="13_ncr:1_{21DBCFC7-B9BE-46E1-975D-A6924F9D5673}" xr6:coauthVersionLast="47" xr6:coauthVersionMax="47" xr10:uidLastSave="{00000000-0000-0000-0000-000000000000}"/>
  <bookViews>
    <workbookView xWindow="338" yWindow="338" windowWidth="16200" windowHeight="9982" firstSheet="8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N24" i="14"/>
  <c r="N26" i="14" s="1"/>
  <c r="O24" i="14"/>
  <c r="O26" i="14" s="1"/>
  <c r="P24" i="14"/>
  <c r="P26" i="14" s="1"/>
  <c r="I26" i="14"/>
  <c r="M26" i="14"/>
  <c r="J27" i="14"/>
  <c r="N27" i="14"/>
  <c r="N12" i="17" l="1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K16" i="16"/>
  <c r="L16" i="16"/>
  <c r="M16" i="16"/>
  <c r="N16" i="16"/>
  <c r="O16" i="16"/>
  <c r="P16" i="16"/>
  <c r="G20" i="16"/>
  <c r="H20" i="16"/>
  <c r="I20" i="16"/>
  <c r="J20" i="16"/>
  <c r="K20" i="16"/>
  <c r="L20" i="16"/>
  <c r="M20" i="16"/>
  <c r="N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<sst xmlns="http://schemas.openxmlformats.org/spreadsheetml/2006/main" count="355" uniqueCount="201">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</sst>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3</v>
      </c>
      <c r="C4" s="83"/>
      <c r="D4" s="83"/>
      <c r="E4" s="83"/>
      <c r="F4" s="83"/>
      <c r="G4" s="83"/>
      <c r="H4" s="83"/>
      <c r="I4" s="83"/>
      <c r="K4" s="1"/>
      <c r="L4" s="83" t="s">
        <v>4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5" t="s">
        <v>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5" t="s">
        <v>13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5" t="s">
        <v>16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5" t="s">
        <v>19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21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22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24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25</v>
      </c>
      <c r="C15" s="82"/>
      <c r="D15" s="82" t="s">
        <v>24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26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27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28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33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35</v>
      </c>
      <c r="D8" s="74"/>
      <c r="E8" s="74"/>
      <c r="F8" s="74"/>
    </row>
    <row r="9" spans="1:16" ht="15" customHeight="1" x14ac:dyDescent="0.45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37</v>
      </c>
      <c r="F10" s="63">
        <f>C15/7+C15*H15</f>
        <v>338.28571428571428</v>
      </c>
    </row>
    <row r="11" spans="1:16" ht="15" customHeight="1" x14ac:dyDescent="0.45">
      <c r="B11" s="67" t="s">
        <v>38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39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 x14ac:dyDescent="0.45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 x14ac:dyDescent="0.45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49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50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51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52</v>
      </c>
      <c r="C19" s="61"/>
      <c r="D19" s="61"/>
      <c r="E19" s="61"/>
      <c r="F19" s="61"/>
    </row>
    <row r="20" spans="1:17" ht="15" customHeight="1" x14ac:dyDescent="0.45">
      <c r="B20" s="16" t="s">
        <v>53</v>
      </c>
      <c r="C20" s="61"/>
      <c r="D20" s="61"/>
    </row>
    <row r="21" spans="1:17" ht="15" customHeight="1" x14ac:dyDescent="0.45">
      <c r="B21" s="16" t="s">
        <v>43</v>
      </c>
      <c r="D21" s="62">
        <v>0.02</v>
      </c>
    </row>
    <row r="22" spans="1:17" ht="15" customHeight="1" x14ac:dyDescent="0.45">
      <c r="B22" s="16" t="s">
        <v>54</v>
      </c>
      <c r="D22" s="71">
        <v>1.3</v>
      </c>
    </row>
    <row r="23" spans="1:17" ht="15" customHeight="1" x14ac:dyDescent="0.45">
      <c r="B23" s="16" t="s">
        <v>55</v>
      </c>
      <c r="D23" s="72"/>
    </row>
    <row r="25" spans="1:17" ht="15" customHeight="1" x14ac:dyDescent="0.45">
      <c r="A25" s="15" t="s">
        <v>56</v>
      </c>
    </row>
    <row r="26" spans="1:17" ht="15" customHeight="1" x14ac:dyDescent="0.45">
      <c r="B26" s="16" t="s">
        <v>57</v>
      </c>
      <c r="E26" s="63">
        <v>5800</v>
      </c>
    </row>
    <row r="28" spans="1:17" ht="15" customHeight="1" x14ac:dyDescent="0.45">
      <c r="A28" s="15" t="s">
        <v>58</v>
      </c>
    </row>
    <row r="29" spans="1:17" ht="15" customHeight="1" x14ac:dyDescent="0.45">
      <c r="B29" s="16" t="s">
        <v>59</v>
      </c>
      <c r="F29" s="63">
        <v>59.6</v>
      </c>
    </row>
    <row r="30" spans="1:17" ht="15" customHeight="1" x14ac:dyDescent="0.45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61</v>
      </c>
      <c r="F32" s="63">
        <f>F29*50%*5800/1000</f>
        <v>172.84</v>
      </c>
    </row>
    <row r="33" spans="1:17" ht="15" customHeight="1" x14ac:dyDescent="0.45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68</v>
      </c>
      <c r="B43"/>
    </row>
    <row r="44" spans="1:17" ht="15" customHeight="1" x14ac:dyDescent="0.45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73</v>
      </c>
      <c r="B49"/>
    </row>
    <row r="50" spans="1:16" ht="15" customHeight="1" x14ac:dyDescent="0.45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77</v>
      </c>
    </row>
    <row r="54" spans="1:16" ht="15" customHeight="1" x14ac:dyDescent="0.45">
      <c r="A54"/>
      <c r="B54" s="16" t="s">
        <v>78</v>
      </c>
    </row>
    <row r="55" spans="1:16" ht="15" customHeight="1" x14ac:dyDescent="0.45">
      <c r="A55"/>
      <c r="B55" s="16" t="s">
        <v>79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36</v>
      </c>
    </row>
    <row r="60" spans="1:16" ht="15" customHeight="1" x14ac:dyDescent="0.45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82</v>
      </c>
      <c r="F61" s="62">
        <v>0.5</v>
      </c>
    </row>
    <row r="62" spans="1:16" ht="15" customHeight="1" x14ac:dyDescent="0.45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85</v>
      </c>
    </row>
    <row r="66" spans="1:16" ht="15" customHeight="1" x14ac:dyDescent="0.45">
      <c r="B66" s="16" t="s">
        <v>86</v>
      </c>
      <c r="D66" s="62">
        <v>0.06</v>
      </c>
    </row>
    <row r="67" spans="1:16" ht="15" customHeight="1" x14ac:dyDescent="0.45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91</v>
      </c>
    </row>
    <row r="7" spans="1:16" ht="15" customHeight="1" x14ac:dyDescent="0.45">
      <c r="B7" s="16" t="s">
        <v>92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93</v>
      </c>
    </row>
    <row r="14" spans="1:16" ht="15" customHeight="1" x14ac:dyDescent="0.45">
      <c r="B14" s="16" t="s">
        <v>54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94</v>
      </c>
    </row>
    <row r="16" spans="1:16" ht="15" customHeight="1" x14ac:dyDescent="0.45">
      <c r="B16" s="16" t="s">
        <v>95</v>
      </c>
    </row>
    <row r="17" spans="1:3" ht="15" customHeight="1" x14ac:dyDescent="0.45">
      <c r="B17" s="16" t="s">
        <v>96</v>
      </c>
    </row>
    <row r="19" spans="1:3" ht="15" customHeight="1" x14ac:dyDescent="0.45">
      <c r="A19" s="15" t="s">
        <v>48</v>
      </c>
    </row>
    <row r="20" spans="1:3" ht="15" customHeight="1" x14ac:dyDescent="0.45">
      <c r="B20" s="16" t="s">
        <v>44</v>
      </c>
      <c r="C20" s="61"/>
    </row>
    <row r="21" spans="1:3" ht="15" customHeight="1" x14ac:dyDescent="0.45">
      <c r="B21" s="16" t="s">
        <v>97</v>
      </c>
      <c r="C21" s="61"/>
    </row>
    <row r="23" spans="1:3" ht="15" customHeight="1" x14ac:dyDescent="0.45">
      <c r="B23" s="16" t="s">
        <v>98</v>
      </c>
    </row>
    <row r="24" spans="1:3" ht="15" customHeight="1" x14ac:dyDescent="0.45">
      <c r="B24" s="16" t="s">
        <v>99</v>
      </c>
    </row>
    <row r="25" spans="1:3" ht="15" customHeight="1" x14ac:dyDescent="0.45">
      <c r="B25" s="16" t="s">
        <v>100</v>
      </c>
      <c r="C25" s="63">
        <v>0</v>
      </c>
    </row>
    <row r="26" spans="1:3" ht="15" customHeight="1" x14ac:dyDescent="0.45">
      <c r="B26" s="16" t="s">
        <v>95</v>
      </c>
    </row>
    <row r="28" spans="1:3" ht="15" customHeight="1" x14ac:dyDescent="0.45">
      <c r="B28" s="16" t="s">
        <v>101</v>
      </c>
    </row>
    <row r="29" spans="1:3" ht="15" customHeight="1" x14ac:dyDescent="0.45">
      <c r="B29" s="16" t="s">
        <v>97</v>
      </c>
    </row>
    <row r="30" spans="1:3" ht="15" customHeight="1" x14ac:dyDescent="0.45">
      <c r="B30" s="16" t="s">
        <v>102</v>
      </c>
    </row>
    <row r="32" spans="1:3" ht="15" customHeight="1" x14ac:dyDescent="0.45">
      <c r="B32" s="16" t="s">
        <v>103</v>
      </c>
    </row>
    <row r="34" spans="1:16" ht="15" customHeight="1" x14ac:dyDescent="0.45">
      <c r="A34" s="15" t="s">
        <v>49</v>
      </c>
    </row>
    <row r="35" spans="1:16" ht="15" customHeight="1" x14ac:dyDescent="0.45">
      <c r="B35" s="16" t="s">
        <v>104</v>
      </c>
      <c r="C35" s="69"/>
    </row>
    <row r="36" spans="1:16" ht="15" customHeight="1" x14ac:dyDescent="0.45">
      <c r="B36" s="16" t="s">
        <v>44</v>
      </c>
      <c r="C36" s="61"/>
    </row>
    <row r="37" spans="1:16" ht="15" customHeight="1" x14ac:dyDescent="0.45">
      <c r="B37" s="16" t="s">
        <v>97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98</v>
      </c>
    </row>
    <row r="40" spans="1:16" ht="15" customHeight="1" x14ac:dyDescent="0.45">
      <c r="B40" s="16" t="s">
        <v>105</v>
      </c>
    </row>
    <row r="41" spans="1:16" ht="15" customHeight="1" x14ac:dyDescent="0.45">
      <c r="B41" s="16" t="s">
        <v>106</v>
      </c>
    </row>
    <row r="42" spans="1:16" ht="15" customHeight="1" x14ac:dyDescent="0.45">
      <c r="B42" s="16" t="s">
        <v>107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100</v>
      </c>
      <c r="C43" s="63">
        <v>0</v>
      </c>
    </row>
    <row r="44" spans="1:16" ht="15" customHeight="1" x14ac:dyDescent="0.45">
      <c r="B44" s="16" t="s">
        <v>95</v>
      </c>
    </row>
    <row r="46" spans="1:16" ht="15" customHeight="1" x14ac:dyDescent="0.45">
      <c r="B46" s="16" t="s">
        <v>101</v>
      </c>
    </row>
    <row r="47" spans="1:16" ht="15" customHeight="1" x14ac:dyDescent="0.45">
      <c r="B47" s="16" t="s">
        <v>97</v>
      </c>
    </row>
    <row r="48" spans="1:16" ht="15" customHeight="1" x14ac:dyDescent="0.45">
      <c r="B48" s="16" t="s">
        <v>108</v>
      </c>
    </row>
    <row r="50" spans="1:16" ht="15" customHeight="1" x14ac:dyDescent="0.45">
      <c r="B50" s="16" t="s">
        <v>109</v>
      </c>
    </row>
    <row r="52" spans="1:16" ht="15" customHeight="1" x14ac:dyDescent="0.45">
      <c r="B52" s="16" t="s">
        <v>110</v>
      </c>
    </row>
    <row r="53" spans="1:16" ht="15" customHeight="1" x14ac:dyDescent="0.45">
      <c r="B53" s="16" t="s">
        <v>111</v>
      </c>
    </row>
    <row r="54" spans="1:16" ht="15" customHeight="1" x14ac:dyDescent="0.45">
      <c r="B54" s="16" t="s">
        <v>112</v>
      </c>
    </row>
    <row r="55" spans="1:16" ht="15" customHeight="1" x14ac:dyDescent="0.45">
      <c r="B55" s="16" t="s">
        <v>113</v>
      </c>
    </row>
    <row r="60" spans="1:16" ht="15" customHeight="1" x14ac:dyDescent="0.45">
      <c r="A60" s="15" t="s">
        <v>114</v>
      </c>
    </row>
    <row r="61" spans="1:16" ht="15" customHeight="1" x14ac:dyDescent="0.45">
      <c r="B61" s="16" t="s">
        <v>90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115</v>
      </c>
      <c r="E62" s="65"/>
      <c r="F62" s="65"/>
    </row>
    <row r="63" spans="1:16" ht="15" customHeight="1" x14ac:dyDescent="0.45">
      <c r="B63" s="16" t="s">
        <v>116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117</v>
      </c>
    </row>
    <row r="65" spans="1:3" ht="15" customHeight="1" x14ac:dyDescent="0.45">
      <c r="B65" s="16" t="s">
        <v>118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120</v>
      </c>
    </row>
    <row r="5" spans="1:16" ht="15" customHeight="1" x14ac:dyDescent="0.45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133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135</v>
      </c>
    </row>
    <row r="11" spans="1:16" ht="15" customHeight="1" x14ac:dyDescent="0.45">
      <c r="A11" s="60"/>
      <c r="B11" s="16" t="s">
        <v>98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137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115</v>
      </c>
    </row>
    <row r="15" spans="1:16" ht="15" customHeight="1" x14ac:dyDescent="0.45">
      <c r="B15" s="16" t="s">
        <v>138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140</v>
      </c>
    </row>
    <row r="5" spans="1:16" ht="15" customHeight="1" x14ac:dyDescent="0.45">
      <c r="B5" s="16" t="s">
        <v>59</v>
      </c>
      <c r="F5">
        <f>'S&amp;U'!F29</f>
        <v>59.6</v>
      </c>
    </row>
    <row r="6" spans="1:16" ht="15" customHeight="1" x14ac:dyDescent="0.45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61</v>
      </c>
      <c r="F8">
        <f>'S&amp;U'!F32</f>
        <v>172.84</v>
      </c>
    </row>
    <row r="9" spans="1:16" ht="15" customHeight="1" x14ac:dyDescent="0.45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141</v>
      </c>
    </row>
    <row r="12" spans="1:16" ht="15" customHeight="1" x14ac:dyDescent="0.45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146</v>
      </c>
      <c r="F18">
        <f>'S&amp;U'!C6</f>
        <v>2142</v>
      </c>
    </row>
    <row r="19" spans="1:16" ht="15" customHeight="1" x14ac:dyDescent="0.45">
      <c r="A19"/>
      <c r="B19" s="16" t="s">
        <v>147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148</v>
      </c>
      <c r="B21"/>
    </row>
    <row r="22" spans="1:16" ht="15" customHeight="1" x14ac:dyDescent="0.45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151</v>
      </c>
      <c r="F27">
        <f>SUM('S&amp;U'!D55:F55)</f>
        <v>204.5</v>
      </c>
    </row>
    <row r="28" spans="1:16" ht="15" customHeight="1" x14ac:dyDescent="0.45">
      <c r="B28" s="16" t="s">
        <v>152</v>
      </c>
      <c r="F28">
        <f>F27/-F15</f>
        <v>-2.2874720357941833</v>
      </c>
    </row>
    <row r="30" spans="1:16" ht="15" customHeight="1" x14ac:dyDescent="0.45">
      <c r="A30" s="15" t="s">
        <v>73</v>
      </c>
    </row>
    <row r="31" spans="1:16" ht="15" customHeight="1" x14ac:dyDescent="0.45">
      <c r="B31" s="16" t="s">
        <v>98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153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154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100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85</v>
      </c>
    </row>
    <row r="37" spans="1:16" ht="15" customHeight="1" x14ac:dyDescent="0.45">
      <c r="B37" s="16" t="s">
        <v>155</v>
      </c>
      <c r="D37">
        <f>NPV('S&amp;U'!D66,'S&amp;U'!E67:O67)</f>
        <v>37.191199292648413</v>
      </c>
    </row>
    <row r="38" spans="1:16" ht="15" customHeight="1" x14ac:dyDescent="0.45">
      <c r="B38" s="16" t="s">
        <v>152</v>
      </c>
      <c r="D38">
        <f>D37/-$F$15</f>
        <v>-0.41600894063365113</v>
      </c>
    </row>
    <row r="40" spans="1:16" ht="15" customHeight="1" x14ac:dyDescent="0.45">
      <c r="B40" s="16" t="s">
        <v>156</v>
      </c>
    </row>
    <row r="41" spans="1:16" ht="15" customHeight="1" x14ac:dyDescent="0.45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157</v>
      </c>
    </row>
    <row r="46" spans="1:16" ht="15" customHeight="1" x14ac:dyDescent="0.45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154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165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166</v>
      </c>
    </row>
    <row r="22" spans="1:16" ht="15" customHeight="1" x14ac:dyDescent="0.45">
      <c r="A22"/>
      <c r="B22" s="16" t="s">
        <v>167</v>
      </c>
    </row>
    <row r="23" spans="1:16" ht="15" customHeight="1" x14ac:dyDescent="0.45">
      <c r="A23"/>
      <c r="B23" s="16" t="s">
        <v>168</v>
      </c>
    </row>
    <row r="24" spans="1:16" ht="15" customHeight="1" x14ac:dyDescent="0.45">
      <c r="A24"/>
      <c r="B24" s="16" t="s">
        <v>169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170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171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4" activePane="bottomRight" state="frozen"/>
      <selection pane="topRight" activeCell="C3" sqref="C3"/>
      <selection pane="bottomLeft" activeCell="C3" sqref="C3"/>
      <selection pane="bottomRight" activeCell="E26" sqref="E26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173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45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176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73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179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45">
      <c r="A13"/>
    </row>
    <row r="14" spans="1:16" ht="15" customHeight="1" x14ac:dyDescent="0.45">
      <c r="A14"/>
      <c r="B14" s="16" t="s">
        <v>48</v>
      </c>
    </row>
    <row r="15" spans="1:16" ht="15" customHeight="1" x14ac:dyDescent="0.45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49</v>
      </c>
    </row>
    <row r="19" spans="1:16" ht="15" customHeight="1" x14ac:dyDescent="0.45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182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135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183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184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pane="topRight" activeCell="C3" sqref="C3"/>
      <selection pane="bottomLeft" activeCell="C3" sqref="C3"/>
      <selection pane="bottomRight" activeCell="A3" sqref="A3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136</v>
      </c>
    </row>
    <row r="5" spans="1:16" s="73" customFormat="1" ht="15" customHeight="1" x14ac:dyDescent="0.45">
      <c r="B5" s="16" t="str">
        <f>IS!B11</f>
        <v>Depletion</v>
      </c>
    </row>
    <row r="6" spans="1:16" s="73" customFormat="1" ht="15" customHeight="1" x14ac:dyDescent="0.45">
      <c r="B6" s="16" t="str">
        <f>IS!B17</f>
        <v>Amortization</v>
      </c>
    </row>
    <row r="7" spans="1:16" s="73" customFormat="1" ht="15" customHeight="1" x14ac:dyDescent="0.45">
      <c r="B7" s="16" t="str">
        <f>IS!B23</f>
        <v>Interest on asset retirement obligation</v>
      </c>
    </row>
    <row r="8" spans="1:16" ht="15" customHeight="1" x14ac:dyDescent="0.45">
      <c r="A8"/>
      <c r="B8" s="16" t="s">
        <v>186</v>
      </c>
    </row>
    <row r="9" spans="1:16" ht="15" customHeight="1" x14ac:dyDescent="0.45">
      <c r="A9"/>
      <c r="B9" s="16" t="s">
        <v>187</v>
      </c>
    </row>
    <row r="10" spans="1:16" ht="15" customHeight="1" x14ac:dyDescent="0.45">
      <c r="A10"/>
    </row>
    <row r="11" spans="1:16" ht="15" customHeight="1" x14ac:dyDescent="0.45">
      <c r="A11"/>
      <c r="B11" s="16" t="s">
        <v>188</v>
      </c>
    </row>
    <row r="12" spans="1:16" ht="15" customHeight="1" x14ac:dyDescent="0.45">
      <c r="B12" s="16" t="s">
        <v>189</v>
      </c>
    </row>
    <row r="13" spans="1:16" ht="15" customHeight="1" x14ac:dyDescent="0.45">
      <c r="A13"/>
    </row>
    <row r="14" spans="1:16" ht="15" customHeight="1" x14ac:dyDescent="0.45">
      <c r="A14"/>
      <c r="B14" s="16" t="s">
        <v>190</v>
      </c>
    </row>
    <row r="15" spans="1:16" ht="15" customHeight="1" x14ac:dyDescent="0.45">
      <c r="A15"/>
      <c r="B15" s="16" t="s">
        <v>191</v>
      </c>
    </row>
    <row r="16" spans="1:16" ht="15" customHeight="1" x14ac:dyDescent="0.45">
      <c r="A16"/>
      <c r="B16" s="16" t="s">
        <v>192</v>
      </c>
    </row>
    <row r="17" spans="1:15" ht="15" customHeight="1" x14ac:dyDescent="0.45">
      <c r="A17"/>
    </row>
    <row r="18" spans="1:15" ht="15" customHeight="1" x14ac:dyDescent="0.45">
      <c r="A18"/>
      <c r="B18" s="16" t="s">
        <v>193</v>
      </c>
    </row>
    <row r="19" spans="1:15" ht="15" customHeight="1" x14ac:dyDescent="0.45">
      <c r="A19"/>
      <c r="B19" s="16" t="s">
        <v>194</v>
      </c>
    </row>
    <row r="20" spans="1:15" ht="15" customHeight="1" x14ac:dyDescent="0.45">
      <c r="A20"/>
      <c r="B20" s="16" t="s">
        <v>195</v>
      </c>
    </row>
    <row r="21" spans="1:15" ht="15" customHeight="1" x14ac:dyDescent="0.45">
      <c r="A21"/>
      <c r="B21" s="16" t="s">
        <v>196</v>
      </c>
    </row>
    <row r="22" spans="1:15" ht="15" customHeight="1" x14ac:dyDescent="0.45">
      <c r="B22" s="16" t="s">
        <v>197</v>
      </c>
    </row>
    <row r="23" spans="1:15" ht="15" customHeight="1" x14ac:dyDescent="0.45">
      <c r="A23"/>
    </row>
    <row r="24" spans="1:15" ht="15" customHeight="1" x14ac:dyDescent="0.45">
      <c r="A24"/>
      <c r="B24" s="16" t="s">
        <v>198</v>
      </c>
    </row>
    <row r="25" spans="1:15" ht="15" customHeight="1" x14ac:dyDescent="0.45">
      <c r="A25"/>
      <c r="B25" s="16" t="s">
        <v>199</v>
      </c>
    </row>
    <row r="26" spans="1:15" ht="15" customHeight="1" x14ac:dyDescent="0.45">
      <c r="A26"/>
      <c r="B26" s="16" t="s">
        <v>200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5DE4A9D-8044-4746-B194-693B217F9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87697-75C6-42D2-AB12-6EFA5163B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0A4353-5A3E-4E50-B480-8F45FC55D24D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2025-08-12T12:49:39Z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