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juan_cabrera_fe_training/Documents/FE/Materials/Felix Recordings/Project Financier/8090 Building a Full Project Finance Model/3. Main Model - Other Assumptions - Development/"/>
    </mc:Choice>
  </mc:AlternateContent>
  <xr:revisionPtr revIDLastSave="0" documentId="8_{D98A7346-099C-4A1F-A07A-85EFC7729A3E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H14" i="2"/>
  <c r="E15" i="2"/>
  <c r="F15" i="2"/>
  <c r="E16" i="2"/>
  <c r="F16" i="2"/>
  <c r="D16" i="2"/>
  <c r="D15" i="2"/>
  <c r="C17" i="2" l="1"/>
  <c r="C16" i="2"/>
  <c r="C11" i="2" l="1"/>
  <c r="C8" i="2"/>
  <c r="C9" i="2"/>
  <c r="C10" i="2"/>
  <c r="E56" i="2"/>
  <c r="F56" i="2"/>
  <c r="D56" i="2"/>
  <c r="E55" i="2"/>
  <c r="F55" i="2"/>
  <c r="D55" i="2"/>
  <c r="E47" i="2"/>
  <c r="F47" i="2"/>
  <c r="G47" i="2"/>
  <c r="H47" i="2"/>
  <c r="I47" i="2"/>
  <c r="J47" i="2"/>
  <c r="K47" i="2"/>
  <c r="L47" i="2"/>
  <c r="M47" i="2"/>
  <c r="N47" i="2"/>
  <c r="O47" i="2"/>
  <c r="P47" i="2"/>
  <c r="D47" i="2"/>
  <c r="H15" i="2"/>
  <c r="F10" i="2" s="1"/>
  <c r="B12" i="15"/>
  <c r="Q33" i="2" l="1"/>
  <c r="Q30" i="2"/>
  <c r="B9" i="15" l="1"/>
  <c r="B11" i="15"/>
  <c r="B10" i="15"/>
  <c r="B8" i="15"/>
  <c r="B20" i="11" l="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D9" i="2" l="1"/>
  <c r="E9" i="2"/>
  <c r="E6" i="2"/>
  <c r="F6" i="2"/>
  <c r="D6" i="2"/>
  <c r="C6" i="2" l="1"/>
  <c r="B7" i="18"/>
  <c r="B6" i="18"/>
  <c r="B5" i="18"/>
  <c r="E2" i="18"/>
  <c r="D2" i="18" s="1"/>
  <c r="A2" i="18"/>
  <c r="B7" i="17"/>
  <c r="B6" i="17"/>
  <c r="B5" i="17"/>
  <c r="E2" i="17"/>
  <c r="D2" i="17" s="1"/>
  <c r="A2" i="17"/>
  <c r="F2" i="18" l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" i="16" l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F2" i="11" l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A2" i="2" l="1"/>
  <c r="A1" i="6" l="1"/>
  <c r="F9" i="2" l="1"/>
  <c r="D7" i="2" l="1"/>
  <c r="E7" i="2" l="1"/>
  <c r="F7" i="2"/>
  <c r="C7" i="2" l="1"/>
  <c r="D11" i="2"/>
  <c r="E11" i="2"/>
  <c r="F11" i="2"/>
  <c r="D12" i="2" l="1"/>
  <c r="F12" i="2" l="1"/>
  <c r="E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<sst xmlns="http://schemas.openxmlformats.org/spreadsheetml/2006/main" count="355" uniqueCount="201">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</sst>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</row>
    <row r="5" spans="1:16" s="73" customFormat="1" ht="15" customHeight="1" x14ac:dyDescent="0.45">
      <c r="B5" s="16" t="str">
        <f>IS!B11</f>
        <v>Depletion</v>
      </c>
    </row>
    <row r="6" spans="1:16" s="73" customFormat="1" ht="15" customHeight="1" x14ac:dyDescent="0.45">
      <c r="B6" s="16" t="str">
        <f>IS!B17</f>
        <v>Amortization</v>
      </c>
    </row>
    <row r="7" spans="1:16" s="73" customFormat="1" ht="15" customHeight="1" x14ac:dyDescent="0.45">
      <c r="B7" s="16" t="str">
        <f>IS!B23</f>
        <v>Interest on asset retirement obligation</v>
      </c>
    </row>
    <row r="8" spans="1:16" ht="15" customHeight="1" x14ac:dyDescent="0.45">
      <c r="A8"/>
      <c r="B8" s="16" t="s">
        <v>174</v>
      </c>
    </row>
    <row r="9" spans="1:16" ht="15" customHeight="1" x14ac:dyDescent="0.45">
      <c r="A9"/>
      <c r="B9" s="16" t="s">
        <v>148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</row>
    <row r="12" spans="1:16" ht="15" customHeight="1" x14ac:dyDescent="0.45">
      <c r="B12" s="16" t="s">
        <v>150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</row>
    <row r="15" spans="1:16" ht="15" customHeight="1" x14ac:dyDescent="0.45">
      <c r="A15"/>
      <c r="B15" s="16" t="s">
        <v>164</v>
      </c>
    </row>
    <row r="16" spans="1:16" ht="15" customHeight="1" x14ac:dyDescent="0.45">
      <c r="A16"/>
      <c r="B16" s="16" t="s">
        <v>152</v>
      </c>
    </row>
    <row r="17" spans="1:15" ht="15" customHeight="1" x14ac:dyDescent="0.45">
      <c r="A17"/>
    </row>
    <row r="18" spans="1:15" ht="15" customHeight="1" x14ac:dyDescent="0.45">
      <c r="A18"/>
      <c r="B18" s="16" t="s">
        <v>153</v>
      </c>
    </row>
    <row r="19" spans="1:15" ht="15" customHeight="1" x14ac:dyDescent="0.45">
      <c r="A19"/>
      <c r="B19" s="16" t="s">
        <v>178</v>
      </c>
    </row>
    <row r="20" spans="1:15" ht="15" customHeight="1" x14ac:dyDescent="0.45">
      <c r="A20"/>
      <c r="B20" s="16" t="s">
        <v>159</v>
      </c>
    </row>
    <row r="21" spans="1:15" ht="15" customHeight="1" x14ac:dyDescent="0.45">
      <c r="A21"/>
      <c r="B21" s="16" t="s">
        <v>154</v>
      </c>
    </row>
    <row r="22" spans="1:15" ht="15" customHeight="1" x14ac:dyDescent="0.45">
      <c r="B22" s="16" t="s">
        <v>155</v>
      </c>
    </row>
    <row r="23" spans="1:15" ht="15" customHeight="1" x14ac:dyDescent="0.45">
      <c r="A23"/>
    </row>
    <row r="24" spans="1:15" ht="15" customHeight="1" x14ac:dyDescent="0.45">
      <c r="A24"/>
      <c r="B24" s="16" t="s">
        <v>156</v>
      </c>
    </row>
    <row r="25" spans="1:15" ht="15" customHeight="1" x14ac:dyDescent="0.45">
      <c r="A25"/>
      <c r="B25" s="16" t="s">
        <v>157</v>
      </c>
    </row>
    <row r="26" spans="1:15" ht="15" customHeight="1" x14ac:dyDescent="0.45">
      <c r="A26"/>
      <c r="B26" s="16" t="s">
        <v>158</v>
      </c>
      <c r="C26" s="63">
        <v>0</v>
      </c>
    </row>
    <row r="27" spans="1:15" ht="15" customHeight="1" x14ac:dyDescent="0.45">
      <c r="A27"/>
    </row>
    <row r="28" spans="1:15" ht="15" customHeight="1" x14ac:dyDescent="0.45">
      <c r="B28"/>
    </row>
    <row r="29" spans="1:15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45">
      <c r="A30"/>
    </row>
    <row r="31" spans="1:15" ht="15" customHeight="1" x14ac:dyDescent="0.45">
      <c r="A31"/>
    </row>
    <row r="32" spans="1:15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C8">
        <f t="shared" ref="C8:C10" si="1">SUM(D8:F8)</f>
        <v>0</v>
      </c>
      <c r="D8" s="74"/>
      <c r="E8" s="74"/>
      <c r="F8" s="74"/>
    </row>
    <row r="9" spans="1:16" ht="15" customHeight="1" x14ac:dyDescent="0.45">
      <c r="B9" s="16" t="s">
        <v>119</v>
      </c>
      <c r="C9">
        <f t="shared" si="1"/>
        <v>0</v>
      </c>
      <c r="D9">
        <f>Calcs!D8-Calcs!C8</f>
        <v>0</v>
      </c>
      <c r="E9">
        <f>Calcs!E8-Calcs!D8</f>
        <v>0</v>
      </c>
      <c r="F9">
        <f>Calcs!F8-Calcs!E8</f>
        <v>0</v>
      </c>
    </row>
    <row r="10" spans="1:16" ht="15" customHeight="1" x14ac:dyDescent="0.45">
      <c r="B10" s="16" t="s">
        <v>200</v>
      </c>
      <c r="C10">
        <f t="shared" si="1"/>
        <v>338.28571428571428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SUM(C6:C10)</f>
        <v>2684.7857142857142</v>
      </c>
      <c r="D11" s="68">
        <f>SUM(D6:D10)</f>
        <v>383</v>
      </c>
      <c r="E11" s="68">
        <f t="shared" ref="E11:F11" si="2">SUM(E6:E10)</f>
        <v>1235.8</v>
      </c>
      <c r="F11" s="68">
        <f t="shared" si="2"/>
        <v>1065.9857142857143</v>
      </c>
    </row>
    <row r="12" spans="1:16" ht="15" customHeight="1" x14ac:dyDescent="0.45">
      <c r="A12" s="60"/>
      <c r="B12" s="16" t="s">
        <v>87</v>
      </c>
      <c r="D12" s="61">
        <f>D11/$C$11</f>
        <v>0.14265570543006892</v>
      </c>
      <c r="E12" s="61">
        <f>E11/$C$11</f>
        <v>0.46029744326495864</v>
      </c>
      <c r="F12" s="61">
        <f>F11/$C$11</f>
        <v>0.39704685130497247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G14+D21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>$C15*D$12</f>
        <v>263.91305504562752</v>
      </c>
      <c r="E15">
        <f t="shared" ref="E15:F16" si="3">$C15*E$12</f>
        <v>851.55027004017347</v>
      </c>
      <c r="F15">
        <f t="shared" si="3"/>
        <v>734.53667491419912</v>
      </c>
      <c r="G15" s="62">
        <v>0.02</v>
      </c>
      <c r="H15" s="61">
        <f>G15+D21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C11-C15</f>
        <v>834.78571428571422</v>
      </c>
      <c r="D16">
        <f>$C16*D$12</f>
        <v>119.08694495437253</v>
      </c>
      <c r="E16">
        <f t="shared" si="3"/>
        <v>384.24972995982654</v>
      </c>
      <c r="F16">
        <f t="shared" si="3"/>
        <v>331.4490393715152</v>
      </c>
    </row>
    <row r="17" spans="1:17" ht="15" customHeight="1" x14ac:dyDescent="0.45">
      <c r="B17" s="67" t="s">
        <v>84</v>
      </c>
      <c r="C17" s="68">
        <f>C15+C16</f>
        <v>2684.7857142857142</v>
      </c>
      <c r="D17" s="68"/>
      <c r="E17" s="68"/>
      <c r="F17" s="68"/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>
        <f>C16/C17</f>
        <v>0.31093197116024157</v>
      </c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 t="shared" ref="E47:P47" si="4">SUM(E44:E46)</f>
        <v>1235</v>
      </c>
      <c r="F47">
        <f t="shared" si="4"/>
        <v>727</v>
      </c>
      <c r="G47">
        <f t="shared" si="4"/>
        <v>0</v>
      </c>
      <c r="H47">
        <f t="shared" si="4"/>
        <v>0</v>
      </c>
      <c r="I47">
        <f t="shared" si="4"/>
        <v>0</v>
      </c>
      <c r="J47">
        <f t="shared" si="4"/>
        <v>0</v>
      </c>
      <c r="K47">
        <f t="shared" si="4"/>
        <v>0</v>
      </c>
      <c r="L47">
        <f t="shared" si="4"/>
        <v>0</v>
      </c>
      <c r="M47">
        <f t="shared" si="4"/>
        <v>0</v>
      </c>
      <c r="N47">
        <f t="shared" si="4"/>
        <v>0</v>
      </c>
      <c r="O47">
        <f t="shared" si="4"/>
        <v>0</v>
      </c>
      <c r="P47">
        <f t="shared" si="4"/>
        <v>0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 t="shared" ref="E55:F55" si="5">SUM(E50:E54)</f>
        <v>0.8</v>
      </c>
      <c r="F55">
        <f t="shared" si="5"/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6">SUM(E50:E52)</f>
        <v>0.8</v>
      </c>
      <c r="F56">
        <f t="shared" si="6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5" sqref="A5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</row>
    <row r="6" spans="1:16" ht="15" customHeight="1" x14ac:dyDescent="0.45">
      <c r="B6" s="16" t="s">
        <v>33</v>
      </c>
    </row>
    <row r="7" spans="1:16" ht="15" customHeight="1" x14ac:dyDescent="0.45">
      <c r="B7" s="16" t="s">
        <v>35</v>
      </c>
    </row>
    <row r="8" spans="1:16" ht="15" customHeight="1" x14ac:dyDescent="0.45">
      <c r="B8" s="16" t="s">
        <v>38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</row>
    <row r="11" spans="1:16" ht="15" customHeight="1" x14ac:dyDescent="0.45">
      <c r="A11" s="60"/>
      <c r="B11" s="16" t="s">
        <v>104</v>
      </c>
    </row>
    <row r="12" spans="1:16" ht="15" customHeight="1" x14ac:dyDescent="0.45">
      <c r="B12" s="16" t="s">
        <v>47</v>
      </c>
    </row>
    <row r="14" spans="1:16" ht="15" customHeight="1" x14ac:dyDescent="0.45">
      <c r="B14" s="16" t="str">
        <f>'S&amp;U'!B36</f>
        <v>Lifting costs per BOE US$</v>
      </c>
    </row>
    <row r="15" spans="1:16" ht="15" customHeight="1" x14ac:dyDescent="0.45">
      <c r="B15" s="16" t="str">
        <f>'S&amp;U'!B37</f>
        <v>Transportation costs per BOE US$</v>
      </c>
    </row>
    <row r="16" spans="1:16" ht="15" customHeight="1" x14ac:dyDescent="0.45">
      <c r="A16" s="60"/>
      <c r="B16" s="16" t="s">
        <v>45</v>
      </c>
    </row>
    <row r="17" spans="1:2" ht="15" customHeight="1" x14ac:dyDescent="0.45">
      <c r="A17" s="60"/>
    </row>
    <row r="18" spans="1:2" ht="15" customHeight="1" x14ac:dyDescent="0.45">
      <c r="A18" s="60"/>
      <c r="B18" s="16" t="s">
        <v>105</v>
      </c>
    </row>
    <row r="19" spans="1:2" ht="15" customHeight="1" x14ac:dyDescent="0.45">
      <c r="A19" s="60"/>
      <c r="B19" s="16" t="s">
        <v>106</v>
      </c>
    </row>
    <row r="20" spans="1:2" ht="15" customHeight="1" x14ac:dyDescent="0.45">
      <c r="A20" s="60"/>
      <c r="B20" s="16" t="str">
        <f>'S&amp;U'!B38</f>
        <v>Royalties / license costs % of revenue</v>
      </c>
    </row>
    <row r="21" spans="1:2" ht="15" customHeight="1" x14ac:dyDescent="0.45">
      <c r="B21" s="16" t="s">
        <v>46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B4" sqref="B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</row>
    <row r="6" spans="1:16" ht="15" customHeight="1" x14ac:dyDescent="0.45">
      <c r="B6" s="16" t="str">
        <f>BS!B6</f>
        <v>Inventory</v>
      </c>
    </row>
    <row r="7" spans="1:16" ht="15" customHeight="1" x14ac:dyDescent="0.45">
      <c r="B7" s="16" t="str">
        <f>BS!B15</f>
        <v>Accounts payable</v>
      </c>
    </row>
    <row r="8" spans="1:16" ht="15" customHeight="1" x14ac:dyDescent="0.45">
      <c r="B8" s="16" t="s">
        <v>137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</row>
    <row r="12" spans="1:16" ht="15" customHeight="1" x14ac:dyDescent="0.45">
      <c r="B12" s="16" t="s">
        <v>139</v>
      </c>
    </row>
    <row r="13" spans="1:16" ht="15" customHeight="1" x14ac:dyDescent="0.45">
      <c r="B13" s="16" t="s">
        <v>140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</row>
    <row r="6" spans="1:16" ht="15" customHeight="1" x14ac:dyDescent="0.45">
      <c r="B6" s="16" t="s">
        <v>29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ht="15" customHeight="1" x14ac:dyDescent="0.45">
      <c r="B8" s="16" t="s">
        <v>32</v>
      </c>
    </row>
    <row r="9" spans="1:16" ht="15" customHeight="1" x14ac:dyDescent="0.45">
      <c r="B9" s="16" t="s">
        <v>29</v>
      </c>
      <c r="G9" s="61"/>
      <c r="H9" s="61"/>
      <c r="I9" s="61"/>
      <c r="J9" s="61"/>
      <c r="K9" s="61"/>
      <c r="L9" s="61"/>
      <c r="M9" s="61"/>
      <c r="N9" s="61"/>
      <c r="O9" s="61"/>
      <c r="P9" s="61"/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</row>
    <row r="13" spans="1:16" ht="15" customHeight="1" x14ac:dyDescent="0.45">
      <c r="A13"/>
      <c r="B13" s="16" t="s">
        <v>32</v>
      </c>
    </row>
    <row r="14" spans="1:16" ht="15" customHeight="1" x14ac:dyDescent="0.45">
      <c r="A14"/>
      <c r="B14" s="16" t="s">
        <v>63</v>
      </c>
    </row>
    <row r="15" spans="1:16" ht="15" customHeight="1" x14ac:dyDescent="0.45">
      <c r="A15"/>
      <c r="B15" s="16" t="s">
        <v>50</v>
      </c>
    </row>
    <row r="16" spans="1:16" ht="15" customHeight="1" x14ac:dyDescent="0.45">
      <c r="A16"/>
      <c r="B16" s="16" t="s">
        <v>64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61</v>
      </c>
    </row>
    <row r="19" spans="1:3" ht="15" customHeight="1" x14ac:dyDescent="0.45">
      <c r="A19"/>
      <c r="B19" s="16" t="s">
        <v>62</v>
      </c>
    </row>
    <row r="20" spans="1:3" ht="15" customHeight="1" x14ac:dyDescent="0.45">
      <c r="A20"/>
      <c r="B20"/>
    </row>
    <row r="21" spans="1:3" ht="15" customHeight="1" x14ac:dyDescent="0.45">
      <c r="A21" s="15" t="s">
        <v>56</v>
      </c>
      <c r="B21"/>
    </row>
    <row r="22" spans="1:3" ht="15" customHeight="1" x14ac:dyDescent="0.45">
      <c r="A22"/>
      <c r="B22" s="16" t="s">
        <v>57</v>
      </c>
    </row>
    <row r="23" spans="1:3" ht="15" customHeight="1" x14ac:dyDescent="0.45">
      <c r="A23"/>
      <c r="B23" s="16" t="s">
        <v>58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59</v>
      </c>
      <c r="C25" s="63">
        <v>0</v>
      </c>
    </row>
    <row r="26" spans="1:3" ht="15" customHeight="1" x14ac:dyDescent="0.45">
      <c r="A26"/>
      <c r="B26"/>
    </row>
    <row r="27" spans="1:3" ht="15" customHeight="1" x14ac:dyDescent="0.45">
      <c r="B27" s="16" t="s">
        <v>70</v>
      </c>
    </row>
    <row r="28" spans="1:3" ht="15" customHeight="1" x14ac:dyDescent="0.45">
      <c r="B28" s="16" t="s">
        <v>71</v>
      </c>
    </row>
    <row r="30" spans="1:3" ht="15" customHeight="1" x14ac:dyDescent="0.45">
      <c r="A30" s="15" t="s">
        <v>66</v>
      </c>
    </row>
    <row r="31" spans="1:3" ht="15" customHeight="1" x14ac:dyDescent="0.45">
      <c r="B31" s="16" t="s">
        <v>57</v>
      </c>
    </row>
    <row r="32" spans="1:3" ht="15" customHeight="1" x14ac:dyDescent="0.45">
      <c r="B32" s="16" t="s">
        <v>72</v>
      </c>
    </row>
    <row r="33" spans="1:3" ht="15" customHeight="1" x14ac:dyDescent="0.45">
      <c r="B33" s="16" t="s">
        <v>73</v>
      </c>
    </row>
    <row r="34" spans="1:3" ht="15" customHeight="1" x14ac:dyDescent="0.45">
      <c r="B34" s="16" t="s">
        <v>59</v>
      </c>
      <c r="C34" s="63">
        <v>0</v>
      </c>
    </row>
    <row r="36" spans="1:3" ht="15" customHeight="1" x14ac:dyDescent="0.45">
      <c r="A36" s="15" t="s">
        <v>74</v>
      </c>
    </row>
    <row r="37" spans="1:3" ht="15" customHeight="1" x14ac:dyDescent="0.45">
      <c r="B37" s="16" t="s">
        <v>77</v>
      </c>
    </row>
    <row r="38" spans="1:3" ht="15" customHeight="1" x14ac:dyDescent="0.45">
      <c r="B38" s="16" t="s">
        <v>71</v>
      </c>
    </row>
    <row r="40" spans="1:3" ht="15" customHeight="1" x14ac:dyDescent="0.45">
      <c r="B40" s="16" t="s">
        <v>81</v>
      </c>
    </row>
    <row r="41" spans="1:3" ht="15" customHeight="1" x14ac:dyDescent="0.45">
      <c r="B41" s="16" t="s">
        <v>57</v>
      </c>
    </row>
    <row r="42" spans="1:3" ht="15" customHeight="1" x14ac:dyDescent="0.45">
      <c r="B42" s="16" t="s">
        <v>73</v>
      </c>
    </row>
    <row r="43" spans="1:3" ht="15" customHeight="1" x14ac:dyDescent="0.45">
      <c r="B43" s="16" t="s">
        <v>59</v>
      </c>
    </row>
    <row r="45" spans="1:3" ht="15" customHeight="1" x14ac:dyDescent="0.45">
      <c r="B45" s="16" t="s">
        <v>80</v>
      </c>
    </row>
    <row r="46" spans="1:3" ht="15" customHeight="1" x14ac:dyDescent="0.45">
      <c r="B46" s="16" t="s">
        <v>57</v>
      </c>
    </row>
    <row r="47" spans="1:3" ht="15" customHeight="1" x14ac:dyDescent="0.45">
      <c r="B47" s="16" t="s">
        <v>78</v>
      </c>
    </row>
    <row r="48" spans="1:3" ht="15" customHeight="1" x14ac:dyDescent="0.45">
      <c r="B48" s="16" t="s">
        <v>79</v>
      </c>
    </row>
    <row r="49" spans="2:2" ht="15" customHeight="1" x14ac:dyDescent="0.45">
      <c r="B49" s="16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</row>
    <row r="6" spans="1:16" ht="15" customHeight="1" x14ac:dyDescent="0.45">
      <c r="A6"/>
      <c r="B6" s="16" t="str">
        <f>Revenues!B11</f>
        <v>NGL revenues</v>
      </c>
    </row>
    <row r="7" spans="1:16" ht="15" customHeight="1" x14ac:dyDescent="0.45">
      <c r="A7"/>
      <c r="B7" s="16" t="str">
        <f>Revenues!B12</f>
        <v>Total BOE revenues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</row>
    <row r="10" spans="1:16" ht="15" customHeight="1" x14ac:dyDescent="0.45">
      <c r="A10"/>
      <c r="B10" s="16" t="s">
        <v>106</v>
      </c>
    </row>
    <row r="11" spans="1:16" ht="15" customHeight="1" x14ac:dyDescent="0.45">
      <c r="B11" s="16" t="s">
        <v>55</v>
      </c>
    </row>
    <row r="12" spans="1:16" ht="15" customHeight="1" x14ac:dyDescent="0.45">
      <c r="A12"/>
      <c r="B12" s="16" t="s">
        <v>128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</row>
    <row r="17" spans="1:2" ht="15" customHeight="1" x14ac:dyDescent="0.45">
      <c r="A17"/>
      <c r="B17" s="16" t="s">
        <v>73</v>
      </c>
    </row>
    <row r="18" spans="1:2" ht="15" customHeight="1" x14ac:dyDescent="0.45">
      <c r="A18"/>
      <c r="B18" s="16" t="s">
        <v>173</v>
      </c>
    </row>
    <row r="19" spans="1:2" ht="15" customHeight="1" x14ac:dyDescent="0.45">
      <c r="A19"/>
      <c r="B19" s="16" t="s">
        <v>111</v>
      </c>
    </row>
    <row r="20" spans="1:2" ht="15" customHeight="1" x14ac:dyDescent="0.45">
      <c r="A20"/>
    </row>
    <row r="21" spans="1:2" ht="15" customHeight="1" x14ac:dyDescent="0.45">
      <c r="A21"/>
      <c r="B21" s="16" t="s">
        <v>161</v>
      </c>
    </row>
    <row r="22" spans="1:2" ht="15" customHeight="1" x14ac:dyDescent="0.45">
      <c r="A22"/>
      <c r="B22" s="16" t="s">
        <v>177</v>
      </c>
    </row>
    <row r="23" spans="1:2" ht="15" customHeight="1" x14ac:dyDescent="0.45">
      <c r="A23"/>
      <c r="B23" s="16" t="s">
        <v>112</v>
      </c>
    </row>
    <row r="24" spans="1:2" ht="15" customHeight="1" x14ac:dyDescent="0.45">
      <c r="A24"/>
      <c r="B24" s="16" t="s">
        <v>113</v>
      </c>
    </row>
    <row r="25" spans="1:2" ht="15" customHeight="1" x14ac:dyDescent="0.45">
      <c r="A25"/>
    </row>
    <row r="26" spans="1:2" ht="15" customHeight="1" x14ac:dyDescent="0.45">
      <c r="A26"/>
      <c r="B26" s="16" t="s">
        <v>114</v>
      </c>
    </row>
    <row r="27" spans="1:2" ht="15" customHeight="1" x14ac:dyDescent="0.45">
      <c r="A27"/>
      <c r="B27" s="16" t="s">
        <v>116</v>
      </c>
    </row>
    <row r="28" spans="1:2" ht="15" customHeight="1" x14ac:dyDescent="0.45">
      <c r="B28"/>
    </row>
    <row r="29" spans="1:2" ht="15" customHeight="1" x14ac:dyDescent="0.45">
      <c r="A29"/>
    </row>
    <row r="30" spans="1:2" ht="15" customHeight="1" x14ac:dyDescent="0.45">
      <c r="A30"/>
    </row>
    <row r="31" spans="1:2" ht="15" customHeight="1" x14ac:dyDescent="0.45">
      <c r="A31"/>
    </row>
    <row r="32" spans="1:2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</row>
    <row r="5" spans="1:16" ht="15" customHeight="1" x14ac:dyDescent="0.45">
      <c r="A5"/>
      <c r="B5" s="16" t="s">
        <v>120</v>
      </c>
    </row>
    <row r="6" spans="1:16" ht="15" customHeight="1" x14ac:dyDescent="0.45">
      <c r="A6"/>
      <c r="B6" s="16" t="s">
        <v>121</v>
      </c>
    </row>
    <row r="7" spans="1:16" ht="15" customHeight="1" x14ac:dyDescent="0.45">
      <c r="A7"/>
      <c r="B7" s="16" t="s">
        <v>127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</row>
    <row r="10" spans="1:16" ht="15" customHeight="1" x14ac:dyDescent="0.45">
      <c r="B10" s="16" t="s">
        <v>66</v>
      </c>
    </row>
    <row r="11" spans="1:16" ht="15" customHeight="1" x14ac:dyDescent="0.45">
      <c r="A11"/>
      <c r="B11" s="16" t="s">
        <v>130</v>
      </c>
    </row>
    <row r="12" spans="1:16" ht="15" customHeight="1" x14ac:dyDescent="0.45">
      <c r="A12"/>
      <c r="B12" s="16" t="s">
        <v>131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</row>
    <row r="16" spans="1:16" ht="15" customHeight="1" x14ac:dyDescent="0.45">
      <c r="A16"/>
      <c r="B16" s="16" t="s">
        <v>134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</row>
    <row r="20" spans="1:16" ht="15" customHeight="1" x14ac:dyDescent="0.45">
      <c r="A20"/>
      <c r="B20" s="16" t="s">
        <v>135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</row>
    <row r="23" spans="1:16" ht="15" customHeight="1" x14ac:dyDescent="0.45">
      <c r="A23"/>
      <c r="B23" s="16" t="s">
        <v>145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8E523-B71B-413B-B3CF-6E35D2617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78816-8CB5-430B-A7F0-71EC4A931E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C1CB9D6B-9A69-4860-81B4-23F528BF1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2026-02-19T16:47:21Z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