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G:\My Drive\D Taylor\Useful Materials\Research Analyst\Advanced DCF Recordings\10. Sum of the Parts with Finance Operations Workout\"/>
    </mc:Choice>
  </mc:AlternateContent>
  <xr:revisionPtr revIDLastSave="0" documentId="13_ncr:1_{DD3AAAE2-EE44-412C-B1DD-A11E7E33D970}" xr6:coauthVersionLast="47" xr6:coauthVersionMax="47" xr10:uidLastSave="{00000000-0000-0000-0000-000000000000}"/>
  <bookViews>
    <workbookView xWindow="-110" yWindow="-110" windowWidth="20700" windowHeight="11140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Workout!$A$1:$O$38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92" i="2" l="1"/>
  <c r="C86" i="2"/>
  <c r="C75" i="2"/>
  <c r="C74" i="2"/>
  <c r="C76" i="2" s="1"/>
  <c r="C77" i="2" s="1"/>
  <c r="C88" i="2" s="1"/>
  <c r="C94" i="2" s="1"/>
  <c r="C95" i="2" s="1"/>
  <c r="A7" i="1"/>
  <c r="D76" i="2"/>
  <c r="D94" i="2"/>
  <c r="D95" i="2"/>
  <c r="D92" i="2"/>
  <c r="D88" i="2"/>
  <c r="D86" i="2"/>
  <c r="D77" i="2"/>
  <c r="D75" i="2"/>
  <c r="D74" i="2"/>
  <c r="A1" i="6" l="1"/>
  <c r="A1" i="2" s="1"/>
</calcChain>
</file>

<file path=xl/sharedStrings.xml><?xml version="1.0" encoding="utf-8"?>
<sst xmlns="http://schemas.openxmlformats.org/spreadsheetml/2006/main" count="59" uniqueCount="57">
  <si>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</si>
  <si>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</si>
  <si>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</si>
  <si>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</si>
  <si>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</si>
  <si>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</si>
  <si>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</si>
  <si>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</si>
  <si>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</si>
  <si>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</si>
  <si>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</si>
  <si>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</si>
  <si>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</si>
  <si>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</si>
  <si>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</si>
  <si>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</si>
  <si>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NA</t>
  </si>
  <si>
    <t>Workout Information</t>
  </si>
  <si>
    <t xml:space="preserve">Workout </t>
  </si>
  <si>
    <t>Sum of the Parts Valuation</t>
  </si>
  <si>
    <t>Use the assumptions and financial statement information below to calculate an implied share price for Deere &amp; Co as at 1 January 2021.</t>
  </si>
  <si>
    <t>Assume that 'Other Income' and 'Other Operating Expenses' are recurring and operating.</t>
  </si>
  <si>
    <t>Assume also that the market value of affiliates and non-controlling interests is materially the same as their book value.</t>
  </si>
  <si>
    <t>Shares outstanding (m)</t>
  </si>
  <si>
    <t>LTM Depreciation and amortization for equipment ops</t>
  </si>
  <si>
    <t>Debt equivalent of retirement benefit for equipment ops</t>
  </si>
  <si>
    <t>EV/LTM EBITDA for equipment ops</t>
  </si>
  <si>
    <t>P/E for financial services</t>
  </si>
  <si>
    <t>Equipment operations</t>
  </si>
  <si>
    <t>Net sales</t>
  </si>
  <si>
    <t>Other income</t>
  </si>
  <si>
    <t>Cost of sales</t>
  </si>
  <si>
    <t>Research and development expenses</t>
  </si>
  <si>
    <t>Selling, general and admin expenses</t>
  </si>
  <si>
    <t>Other operating expenses</t>
  </si>
  <si>
    <t>LTM EBIT</t>
  </si>
  <si>
    <t>Depreciation and amortization</t>
  </si>
  <si>
    <t>LTM EBITDA</t>
  </si>
  <si>
    <t>Implied EV</t>
  </si>
  <si>
    <t>Cash &amp; equivalents</t>
  </si>
  <si>
    <t>Marketable securities</t>
  </si>
  <si>
    <t>Financing receivables</t>
  </si>
  <si>
    <t>Equity method investments</t>
  </si>
  <si>
    <t>Short term borrowings</t>
  </si>
  <si>
    <t>Short term securitization borrowings</t>
  </si>
  <si>
    <t>Long-term borrowings</t>
  </si>
  <si>
    <t>Retirement benefits</t>
  </si>
  <si>
    <t>Noncontrolling interests</t>
  </si>
  <si>
    <t>Implied equity value of equipment operations</t>
  </si>
  <si>
    <t>Financial services</t>
  </si>
  <si>
    <t>LTM net income</t>
  </si>
  <si>
    <t>Implied equity value of financial services</t>
  </si>
  <si>
    <t>Total implied equity value</t>
  </si>
  <si>
    <t>Implied share price</t>
  </si>
  <si>
    <t>x</t>
  </si>
  <si>
    <t>.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</si>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</sst>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7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1"/>
      <color rgb="FF085393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90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33" fillId="2" borderId="0" xfId="53" applyFont="1">
      <alignment horizontal="center"/>
    </xf>
    <xf numFmtId="168" fontId="34" fillId="3" borderId="0" xfId="52" applyFont="1">
      <alignment horizontal="center"/>
    </xf>
    <xf numFmtId="174" fontId="33" fillId="0" borderId="0" xfId="0" applyFont="1"/>
    <xf numFmtId="174" fontId="3" fillId="5" borderId="0" xfId="0" applyFont="1" applyFill="1" applyAlignment="1">
      <alignment horizontal="center" vertical="top"/>
    </xf>
    <xf numFmtId="174" fontId="2" fillId="5" borderId="0" xfId="0" applyFont="1" applyFill="1" applyAlignment="1">
      <alignment vertical="top"/>
    </xf>
    <xf numFmtId="174" fontId="3" fillId="0" borderId="0" xfId="0" applyFont="1" applyAlignment="1">
      <alignment vertical="center"/>
    </xf>
    <xf numFmtId="174" fontId="0" fillId="0" borderId="0" xfId="0" applyAlignment="1">
      <alignment wrapText="1"/>
    </xf>
    <xf numFmtId="174" fontId="3" fillId="0" borderId="0" xfId="0" applyFont="1" applyAlignment="1">
      <alignment vertical="top" wrapText="1"/>
    </xf>
    <xf numFmtId="174" fontId="0" fillId="0" borderId="0" xfId="0" applyAlignment="1">
      <alignment horizontal="right" wrapText="1"/>
    </xf>
    <xf numFmtId="174" fontId="30" fillId="0" borderId="0" xfId="0" applyFont="1" applyAlignment="1">
      <alignment horizontal="right" wrapText="1"/>
    </xf>
    <xf numFmtId="174" fontId="0" fillId="0" borderId="0" xfId="0" applyAlignment="1">
      <alignment vertical="center"/>
    </xf>
    <xf numFmtId="174" fontId="35" fillId="0" borderId="0" xfId="0" applyFont="1" applyAlignment="1">
      <alignment vertical="top" wrapText="1"/>
    </xf>
    <xf numFmtId="171" fontId="30" fillId="0" borderId="0" xfId="56" applyFont="1" applyAlignment="1">
      <alignment horizontal="right" wrapText="1"/>
    </xf>
    <xf numFmtId="170" fontId="36" fillId="0" borderId="0" xfId="50" applyNumberFormat="1" applyFont="1">
      <alignment horizontal="left" vertical="center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165024</xdr:colOff>
      <xdr:row>0</xdr:row>
      <xdr:rowOff>469901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14</xdr:row>
      <xdr:rowOff>0</xdr:rowOff>
    </xdr:from>
    <xdr:to>
      <xdr:col>4</xdr:col>
      <xdr:colOff>604831</xdr:colOff>
      <xdr:row>34</xdr:row>
      <xdr:rowOff>109531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43B3AC0-A6C0-4BB5-BB3B-EA08E45562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38500"/>
          <a:ext cx="6591300" cy="391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34</xdr:row>
      <xdr:rowOff>171450</xdr:rowOff>
    </xdr:from>
    <xdr:to>
      <xdr:col>4</xdr:col>
      <xdr:colOff>814381</xdr:colOff>
      <xdr:row>65</xdr:row>
      <xdr:rowOff>38100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92A6EB4-DD38-4979-B244-BD9BBF4EF6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219950"/>
          <a:ext cx="6819900" cy="5772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08984375" defaultRowHeight="14.5" x14ac:dyDescent="0.35"/>
  <cols>
    <col min="1" max="1" width="9.81640625" style="32" customWidth="1"/>
    <col min="2" max="13" width="9.26953125" style="32" customWidth="1"/>
    <col min="14" max="14" width="9.81640625" style="32" customWidth="1"/>
    <col min="15" max="26" width="9.08984375" style="32" customWidth="1"/>
    <col min="27" max="16384" width="9.08984375" style="32"/>
  </cols>
  <sheetData>
    <row r="1" spans="1:14" s="36" customFormat="1" ht="189.75" customHeight="1" x14ac:dyDescent="0.65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</row>
    <row r="2" spans="1:14" s="22" customFormat="1" ht="75" customHeight="1" x14ac:dyDescent="0.35">
      <c r="A2" s="81" t="s">
        <v>19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spans="1:14" s="23" customFormat="1" ht="7.5" customHeight="1" x14ac:dyDescent="0.3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35">
      <c r="A4" s="39"/>
      <c r="B4" s="40"/>
      <c r="C4" s="80"/>
      <c r="D4" s="80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35">
      <c r="A5" s="82" t="s">
        <v>10</v>
      </c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</row>
    <row r="6" spans="1:14" s="23" customFormat="1" ht="15" customHeight="1" x14ac:dyDescent="0.35">
      <c r="A6" s="82"/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</row>
    <row r="7" spans="1:14" s="23" customFormat="1" ht="15" customHeight="1" x14ac:dyDescent="0.35">
      <c r="A7" s="82" t="str">
        <f ca="1">"© "&amp;YEAR(TODAY())&amp;" Financial Edge Training "</f>
        <v xml:space="preserve">© 2022 Financial Edge Training 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</row>
    <row r="8" spans="1:14" s="23" customFormat="1" ht="15" customHeight="1" thickBot="1" x14ac:dyDescent="0.4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35">
      <c r="F9" s="28"/>
      <c r="G9" s="83"/>
      <c r="H9" s="83"/>
      <c r="I9" s="83"/>
      <c r="J9" s="83"/>
      <c r="K9" s="28"/>
    </row>
    <row r="10" spans="1:14" s="23" customFormat="1" ht="15" customHeight="1" x14ac:dyDescent="0.35">
      <c r="B10" s="24"/>
      <c r="C10" s="24"/>
      <c r="F10" s="28"/>
      <c r="G10" s="83"/>
      <c r="H10" s="83"/>
      <c r="I10" s="83"/>
      <c r="J10" s="83"/>
      <c r="K10" s="28"/>
    </row>
    <row r="11" spans="1:14" s="23" customFormat="1" ht="15" customHeight="1" x14ac:dyDescent="0.3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35">
      <c r="A12" s="26"/>
      <c r="B12" s="20"/>
      <c r="C12" s="20"/>
      <c r="D12" s="29"/>
      <c r="F12" s="25"/>
      <c r="G12" s="79"/>
      <c r="H12" s="79"/>
      <c r="I12" s="79"/>
      <c r="J12" s="79"/>
      <c r="K12" s="25"/>
    </row>
    <row r="13" spans="1:14" s="23" customFormat="1" ht="15" customHeight="1" x14ac:dyDescent="0.35">
      <c r="A13" s="19"/>
      <c r="B13" s="20"/>
      <c r="C13" s="20"/>
      <c r="D13" s="30"/>
      <c r="F13" s="25"/>
      <c r="G13" s="79"/>
      <c r="H13" s="79"/>
      <c r="I13" s="79"/>
      <c r="J13" s="79"/>
      <c r="K13" s="25"/>
    </row>
    <row r="14" spans="1:14" s="23" customFormat="1" ht="15" customHeight="1" x14ac:dyDescent="0.35">
      <c r="A14" s="22"/>
      <c r="B14" s="20"/>
      <c r="C14" s="20"/>
      <c r="D14" s="30"/>
      <c r="F14" s="25"/>
      <c r="G14" s="79"/>
      <c r="H14" s="79"/>
      <c r="I14" s="79"/>
      <c r="J14" s="79"/>
      <c r="K14" s="25"/>
    </row>
    <row r="15" spans="1:14" s="23" customFormat="1" ht="15" customHeight="1" x14ac:dyDescent="0.3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35">
      <c r="A16" s="22"/>
      <c r="B16" s="20"/>
      <c r="C16" s="20"/>
      <c r="D16" s="31"/>
      <c r="F16" s="25"/>
      <c r="G16" s="79"/>
      <c r="H16" s="79"/>
      <c r="I16" s="79"/>
      <c r="J16" s="79"/>
      <c r="K16" s="25"/>
    </row>
    <row r="17" spans="1:12" s="23" customFormat="1" ht="15" customHeight="1" x14ac:dyDescent="0.3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3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3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3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3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6"/>
  <sheetViews>
    <sheetView showGridLines="0" zoomScaleNormal="100" workbookViewId="0"/>
  </sheetViews>
  <sheetFormatPr defaultColWidth="9.08984375" defaultRowHeight="14.5" x14ac:dyDescent="0.35"/>
  <cols>
    <col min="1" max="1" width="1.36328125" customWidth="1"/>
    <col min="2" max="2" width="2.81640625" customWidth="1"/>
    <col min="3" max="3" width="13.26953125" customWidth="1"/>
    <col min="4" max="4" width="2.81640625" customWidth="1"/>
    <col min="5" max="7" width="1.36328125" customWidth="1"/>
    <col min="8" max="8" width="2.81640625" customWidth="1"/>
    <col min="9" max="9" width="42.7265625" customWidth="1"/>
    <col min="10" max="11" width="1.36328125" customWidth="1"/>
    <col min="12" max="12" width="15.6328125" bestFit="1" customWidth="1"/>
    <col min="13" max="14" width="1.36328125" customWidth="1"/>
    <col min="15" max="15" width="2.81640625" customWidth="1"/>
    <col min="16" max="16" width="32.6328125" customWidth="1"/>
    <col min="17" max="17" width="2.81640625" customWidth="1"/>
    <col min="18" max="18" width="1.36328125" customWidth="1"/>
    <col min="23" max="23" width="17.7265625" bestFit="1" customWidth="1"/>
  </cols>
  <sheetData>
    <row r="1" spans="1:18" s="36" customFormat="1" ht="45" customHeight="1" x14ac:dyDescent="0.65">
      <c r="A1" s="13" t="str">
        <f>Welcome!A2</f>
        <v>Sum of the Parts Valuation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5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35"/>
    <row r="4" spans="1:18" s="2" customFormat="1" ht="22.5" customHeight="1" x14ac:dyDescent="0.35">
      <c r="A4" s="1"/>
      <c r="B4" s="85" t="s">
        <v>0</v>
      </c>
      <c r="C4" s="85"/>
      <c r="D4" s="85"/>
      <c r="E4" s="85"/>
      <c r="F4" s="85"/>
      <c r="G4" s="85"/>
      <c r="H4" s="85"/>
      <c r="I4" s="85"/>
      <c r="K4" s="1"/>
      <c r="L4" s="85" t="s">
        <v>2</v>
      </c>
      <c r="M4" s="85"/>
      <c r="N4" s="85"/>
      <c r="O4" s="85"/>
      <c r="P4" s="85"/>
      <c r="Q4" s="45"/>
      <c r="R4" s="45"/>
    </row>
    <row r="5" spans="1:18" s="2" customFormat="1" ht="15" customHeight="1" x14ac:dyDescent="0.35">
      <c r="A5" s="17"/>
      <c r="B5" s="67" t="s">
        <v>1</v>
      </c>
      <c r="C5" s="68" t="s">
        <v>19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7" t="s">
        <v>16</v>
      </c>
      <c r="O5" s="87"/>
      <c r="P5" s="87"/>
      <c r="Q5" s="87"/>
      <c r="R5" s="45"/>
    </row>
    <row r="6" spans="1:18" s="2" customFormat="1" ht="15" customHeight="1" x14ac:dyDescent="0.35">
      <c r="A6" s="3"/>
      <c r="B6" s="67"/>
      <c r="C6" s="44"/>
      <c r="D6" s="18"/>
      <c r="E6" s="18"/>
      <c r="F6" s="18"/>
      <c r="G6" s="18"/>
      <c r="H6" s="18"/>
      <c r="I6" s="18"/>
      <c r="K6" s="17"/>
      <c r="L6" s="9" t="s">
        <v>4</v>
      </c>
      <c r="M6" s="9"/>
      <c r="N6" s="88"/>
      <c r="O6" s="88"/>
      <c r="P6" s="88"/>
      <c r="Q6" s="88"/>
      <c r="R6" s="45"/>
    </row>
    <row r="7" spans="1:18" s="2" customFormat="1" ht="15" customHeight="1" x14ac:dyDescent="0.35">
      <c r="A7" s="18"/>
      <c r="B7" s="67"/>
      <c r="C7" s="44"/>
      <c r="D7" s="18"/>
      <c r="E7" s="18"/>
      <c r="F7" s="18"/>
      <c r="G7" s="18"/>
      <c r="H7" s="18"/>
      <c r="I7" s="18"/>
      <c r="K7" s="3"/>
      <c r="L7" s="9" t="s">
        <v>5</v>
      </c>
      <c r="M7" s="9"/>
      <c r="N7" s="87"/>
      <c r="O7" s="87"/>
      <c r="P7" s="87"/>
      <c r="Q7" s="87"/>
      <c r="R7" s="45"/>
    </row>
    <row r="8" spans="1:18" s="2" customFormat="1" ht="15" customHeight="1" x14ac:dyDescent="0.35">
      <c r="A8" s="18"/>
      <c r="B8" s="67"/>
      <c r="C8" s="44"/>
      <c r="D8" s="18"/>
      <c r="E8" s="18"/>
      <c r="F8" s="18"/>
      <c r="G8" s="18"/>
      <c r="H8" s="18"/>
      <c r="I8" s="18"/>
      <c r="K8" s="18"/>
      <c r="L8" s="9" t="s">
        <v>6</v>
      </c>
      <c r="M8" s="9"/>
      <c r="N8" s="87"/>
      <c r="O8" s="87"/>
      <c r="P8" s="87"/>
      <c r="Q8" s="87"/>
      <c r="R8" s="45"/>
    </row>
    <row r="9" spans="1:18" s="2" customFormat="1" ht="15" customHeight="1" x14ac:dyDescent="0.35">
      <c r="A9" s="43"/>
      <c r="B9" s="67"/>
      <c r="C9" s="44"/>
      <c r="D9" s="43"/>
      <c r="E9" s="43"/>
      <c r="F9" s="43"/>
      <c r="G9" s="43"/>
      <c r="H9" s="43"/>
      <c r="I9" s="43"/>
      <c r="K9" s="18"/>
      <c r="L9" s="9" t="s">
        <v>7</v>
      </c>
      <c r="M9" s="9"/>
      <c r="N9" s="87" t="s">
        <v>9</v>
      </c>
      <c r="O9" s="87"/>
      <c r="P9" s="87"/>
      <c r="Q9" s="87"/>
      <c r="R9" s="45"/>
    </row>
    <row r="10" spans="1:18" s="2" customFormat="1" ht="15" customHeight="1" x14ac:dyDescent="0.35">
      <c r="A10" s="44"/>
      <c r="B10" s="8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9">
        <v>0</v>
      </c>
      <c r="O10" s="89"/>
      <c r="P10" s="89"/>
      <c r="Q10" s="89"/>
      <c r="R10" s="51"/>
    </row>
    <row r="11" spans="1:18" s="2" customFormat="1" ht="15" customHeight="1" thickBot="1" x14ac:dyDescent="0.4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3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35">
      <c r="A13" s="59"/>
      <c r="B13" s="86" t="s">
        <v>15</v>
      </c>
      <c r="C13" s="86"/>
      <c r="D13" s="86"/>
      <c r="E13" s="86"/>
      <c r="F13" s="86"/>
      <c r="G13" s="86"/>
      <c r="H13" s="86"/>
      <c r="I13" s="86"/>
      <c r="J13" s="86"/>
      <c r="K13" s="86"/>
      <c r="L13" s="86"/>
      <c r="N13" s="1"/>
      <c r="O13" s="85" t="s">
        <v>11</v>
      </c>
      <c r="P13" s="85"/>
      <c r="Q13" s="85"/>
      <c r="R13" s="62"/>
    </row>
    <row r="14" spans="1:18" s="2" customFormat="1" ht="15" customHeight="1" x14ac:dyDescent="0.35">
      <c r="A14" s="60"/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N14" s="17"/>
      <c r="O14" s="27"/>
      <c r="P14" s="22"/>
      <c r="Q14" s="22"/>
      <c r="R14" s="60"/>
    </row>
    <row r="15" spans="1:18" s="2" customFormat="1" ht="15" customHeight="1" x14ac:dyDescent="0.35">
      <c r="A15" s="60"/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N15" s="3"/>
      <c r="O15" s="27"/>
      <c r="P15" s="56" t="s">
        <v>12</v>
      </c>
      <c r="Q15" s="22"/>
      <c r="R15" s="60"/>
    </row>
    <row r="16" spans="1:18" s="2" customFormat="1" ht="15" customHeight="1" x14ac:dyDescent="0.35">
      <c r="A16" s="60"/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N16" s="18"/>
      <c r="O16" s="27"/>
      <c r="P16" s="38" t="s">
        <v>13</v>
      </c>
      <c r="Q16" s="22"/>
      <c r="R16" s="60"/>
    </row>
    <row r="17" spans="1:18" s="2" customFormat="1" ht="15" customHeight="1" x14ac:dyDescent="0.35">
      <c r="A17" s="60"/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N17" s="18"/>
      <c r="O17" s="27"/>
      <c r="P17" t="s">
        <v>14</v>
      </c>
      <c r="Q17" s="22"/>
      <c r="R17" s="60"/>
    </row>
    <row r="18" spans="1:18" s="2" customFormat="1" ht="15" customHeight="1" x14ac:dyDescent="0.35">
      <c r="A18" s="44"/>
      <c r="B18" s="84"/>
      <c r="C18" s="84"/>
      <c r="D18" s="84"/>
      <c r="E18" s="84"/>
      <c r="F18" s="84"/>
      <c r="G18" s="84"/>
      <c r="H18" s="84"/>
      <c r="I18" s="84"/>
      <c r="J18" s="84"/>
      <c r="K18" s="84"/>
      <c r="L18" s="84"/>
      <c r="N18" s="44"/>
      <c r="O18" s="57"/>
      <c r="P18" s="57"/>
      <c r="Q18" s="57"/>
      <c r="R18" s="44"/>
    </row>
    <row r="19" spans="1:18" ht="15" thickBot="1" x14ac:dyDescent="0.4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35">
      <c r="Q20" s="58"/>
      <c r="R20" s="35"/>
    </row>
    <row r="21" spans="1:18" x14ac:dyDescent="0.3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3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3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3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3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3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97"/>
  <sheetViews>
    <sheetView zoomScaleNormal="100" workbookViewId="0"/>
  </sheetViews>
  <sheetFormatPr defaultColWidth="9.08984375" defaultRowHeight="15" customHeight="1" x14ac:dyDescent="0.35"/>
  <cols>
    <col min="1" max="1" width="1.36328125" style="15" customWidth="1"/>
    <col min="2" max="2" width="46.1796875" style="16" customWidth="1"/>
    <col min="3" max="3" width="16" bestFit="1" customWidth="1"/>
    <col min="4" max="4" width="20.36328125" customWidth="1"/>
    <col min="5" max="5" width="19.54296875" customWidth="1"/>
    <col min="6" max="6" width="11" style="66" customWidth="1"/>
    <col min="7" max="10" width="11" customWidth="1"/>
    <col min="11" max="12" width="9.26953125" customWidth="1"/>
    <col min="13" max="21" width="9.81640625" bestFit="1" customWidth="1"/>
    <col min="22" max="23" width="9.08984375" customWidth="1"/>
    <col min="24" max="105" width="9.81640625" bestFit="1" customWidth="1"/>
  </cols>
  <sheetData>
    <row r="1" spans="1:16" s="50" customFormat="1" ht="45" customHeight="1" x14ac:dyDescent="0.65">
      <c r="A1" s="5" t="str">
        <f>Info!A1</f>
        <v>Sum of the Parts Valuation</v>
      </c>
      <c r="B1" s="10"/>
      <c r="C1" s="12"/>
      <c r="D1" s="12"/>
      <c r="E1" s="12"/>
      <c r="F1" s="64"/>
      <c r="G1" s="12"/>
      <c r="H1" s="12"/>
      <c r="I1" s="12"/>
      <c r="J1" s="12"/>
      <c r="K1" s="12"/>
      <c r="L1" s="12"/>
      <c r="M1" s="12"/>
      <c r="N1" s="12"/>
      <c r="O1" s="12"/>
      <c r="P1" s="12"/>
    </row>
    <row r="2" spans="1:16" s="37" customFormat="1" ht="30" customHeight="1" x14ac:dyDescent="0.5">
      <c r="A2" s="14"/>
      <c r="B2" s="7"/>
      <c r="C2" s="11"/>
      <c r="D2" s="11"/>
      <c r="E2" s="11"/>
      <c r="F2" s="65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ht="15" customHeight="1" x14ac:dyDescent="0.35">
      <c r="A3"/>
      <c r="B3"/>
      <c r="F3"/>
    </row>
    <row r="4" spans="1:16" ht="15" customHeight="1" x14ac:dyDescent="0.35">
      <c r="A4" s="15" t="s">
        <v>18</v>
      </c>
      <c r="B4"/>
      <c r="F4"/>
    </row>
    <row r="5" spans="1:16" ht="15" customHeight="1" x14ac:dyDescent="0.35">
      <c r="A5"/>
      <c r="B5" s="69" t="s">
        <v>20</v>
      </c>
      <c r="C5" s="70"/>
      <c r="D5" s="70"/>
      <c r="E5" s="70"/>
      <c r="F5" s="70"/>
      <c r="G5" s="70"/>
      <c r="H5" s="70"/>
      <c r="I5" s="70"/>
    </row>
    <row r="6" spans="1:16" ht="15" customHeight="1" x14ac:dyDescent="0.35">
      <c r="A6"/>
      <c r="B6" s="69" t="s">
        <v>21</v>
      </c>
      <c r="C6" s="70"/>
      <c r="D6" s="70"/>
      <c r="E6" s="70"/>
      <c r="F6" s="70"/>
      <c r="G6" s="70"/>
      <c r="H6" s="70"/>
      <c r="I6" s="70"/>
    </row>
    <row r="7" spans="1:16" ht="15" customHeight="1" x14ac:dyDescent="0.35">
      <c r="A7"/>
      <c r="B7" s="69" t="s">
        <v>22</v>
      </c>
      <c r="C7" s="70"/>
      <c r="D7" s="70"/>
      <c r="E7" s="70"/>
      <c r="F7" s="70"/>
      <c r="G7" s="70"/>
      <c r="H7" s="70"/>
      <c r="I7" s="70"/>
    </row>
    <row r="8" spans="1:16" ht="15" customHeight="1" x14ac:dyDescent="0.35">
      <c r="A8"/>
      <c r="B8" s="70"/>
      <c r="C8" s="70"/>
      <c r="D8" s="70"/>
      <c r="E8" s="70"/>
      <c r="F8" s="70"/>
      <c r="G8" s="70"/>
      <c r="H8" s="70"/>
      <c r="I8" s="70"/>
    </row>
    <row r="9" spans="1:16" ht="15" customHeight="1" x14ac:dyDescent="0.35">
      <c r="A9"/>
      <c r="B9" s="71" t="s">
        <v>23</v>
      </c>
      <c r="C9" s="73">
        <v>313.39999999999998</v>
      </c>
      <c r="D9" s="70"/>
      <c r="E9" s="70"/>
      <c r="F9" s="70"/>
      <c r="G9" s="70"/>
      <c r="H9" s="70"/>
      <c r="I9" s="70"/>
    </row>
    <row r="10" spans="1:16" ht="15" customHeight="1" x14ac:dyDescent="0.35">
      <c r="A10"/>
      <c r="B10" s="71" t="s">
        <v>24</v>
      </c>
      <c r="C10" s="73">
        <v>1016</v>
      </c>
      <c r="D10" s="70"/>
      <c r="E10" s="70"/>
      <c r="F10" s="70"/>
      <c r="G10" s="70"/>
      <c r="H10" s="70"/>
      <c r="I10" s="70"/>
    </row>
    <row r="11" spans="1:16" ht="15" customHeight="1" x14ac:dyDescent="0.35">
      <c r="A11"/>
      <c r="B11" s="71" t="s">
        <v>25</v>
      </c>
      <c r="C11" s="73">
        <v>3245.1</v>
      </c>
      <c r="D11" s="70"/>
      <c r="E11" s="70"/>
      <c r="F11" s="70"/>
      <c r="G11" s="70"/>
      <c r="H11" s="70"/>
      <c r="I11" s="70"/>
    </row>
    <row r="12" spans="1:16" ht="15" customHeight="1" x14ac:dyDescent="0.35">
      <c r="A12"/>
      <c r="B12" s="71" t="s">
        <v>26</v>
      </c>
      <c r="C12" s="76">
        <v>19</v>
      </c>
      <c r="D12" s="70"/>
      <c r="E12" s="70"/>
      <c r="F12" s="70"/>
      <c r="G12" s="70"/>
      <c r="H12" s="70"/>
      <c r="I12" s="70"/>
    </row>
    <row r="13" spans="1:16" ht="15" customHeight="1" x14ac:dyDescent="0.35">
      <c r="A13"/>
      <c r="B13" s="71" t="s">
        <v>27</v>
      </c>
      <c r="C13" s="76">
        <v>9</v>
      </c>
      <c r="D13" s="70"/>
      <c r="E13" s="70"/>
      <c r="F13" s="70"/>
      <c r="G13" s="70"/>
      <c r="H13" s="70"/>
      <c r="I13" s="70"/>
    </row>
    <row r="14" spans="1:16" ht="15" customHeight="1" x14ac:dyDescent="0.35">
      <c r="A14"/>
      <c r="B14" s="71"/>
      <c r="C14" s="73"/>
      <c r="D14" s="70"/>
      <c r="E14" s="70"/>
      <c r="F14" s="70"/>
      <c r="G14" s="70"/>
      <c r="H14" s="70"/>
      <c r="I14" s="70"/>
    </row>
    <row r="15" spans="1:16" ht="15" customHeight="1" x14ac:dyDescent="0.35">
      <c r="A15"/>
      <c r="B15" s="71"/>
      <c r="C15" s="73"/>
      <c r="D15" s="70"/>
      <c r="E15" s="70"/>
      <c r="F15" s="70"/>
      <c r="G15" s="70"/>
      <c r="H15" s="70"/>
      <c r="I15" s="70"/>
    </row>
    <row r="16" spans="1:16" ht="15" customHeight="1" x14ac:dyDescent="0.35">
      <c r="A16"/>
      <c r="B16" s="71"/>
      <c r="C16" s="73"/>
      <c r="D16" s="70"/>
      <c r="E16" s="70"/>
      <c r="F16" s="70"/>
      <c r="G16" s="70"/>
      <c r="H16" s="70"/>
      <c r="I16" s="70"/>
    </row>
    <row r="17" spans="1:9" ht="15" customHeight="1" x14ac:dyDescent="0.35">
      <c r="A17"/>
      <c r="B17" s="71"/>
      <c r="C17" s="73"/>
      <c r="D17" s="70"/>
      <c r="E17" s="70"/>
      <c r="F17" s="70"/>
      <c r="G17" s="70"/>
      <c r="H17" s="70"/>
      <c r="I17" s="70"/>
    </row>
    <row r="18" spans="1:9" ht="15" customHeight="1" x14ac:dyDescent="0.35">
      <c r="A18"/>
      <c r="B18" s="71"/>
      <c r="C18" s="73"/>
      <c r="D18" s="70"/>
      <c r="E18" s="70"/>
      <c r="F18" s="70"/>
      <c r="G18" s="70"/>
      <c r="H18" s="70"/>
      <c r="I18" s="70"/>
    </row>
    <row r="19" spans="1:9" ht="15" customHeight="1" x14ac:dyDescent="0.35">
      <c r="A19"/>
      <c r="B19" s="71"/>
      <c r="C19" s="73"/>
      <c r="D19" s="70"/>
      <c r="E19" s="70"/>
      <c r="F19" s="70"/>
      <c r="G19" s="70"/>
      <c r="H19" s="70"/>
      <c r="I19" s="70"/>
    </row>
    <row r="20" spans="1:9" ht="15" customHeight="1" x14ac:dyDescent="0.35">
      <c r="A20"/>
      <c r="B20" s="71"/>
      <c r="C20" s="73"/>
      <c r="D20" s="70"/>
      <c r="E20" s="70"/>
      <c r="F20" s="70"/>
      <c r="G20" s="70"/>
      <c r="H20" s="70"/>
      <c r="I20" s="70"/>
    </row>
    <row r="21" spans="1:9" ht="15" customHeight="1" x14ac:dyDescent="0.35">
      <c r="A21"/>
      <c r="B21" s="71"/>
      <c r="C21" s="73"/>
      <c r="D21" s="70"/>
      <c r="E21" s="70"/>
      <c r="F21" s="70"/>
      <c r="G21" s="70"/>
      <c r="H21" s="70"/>
      <c r="I21" s="70"/>
    </row>
    <row r="22" spans="1:9" ht="15" customHeight="1" x14ac:dyDescent="0.35">
      <c r="A22"/>
      <c r="B22" s="71"/>
      <c r="C22" s="73"/>
      <c r="D22" s="70"/>
      <c r="E22" s="70"/>
      <c r="F22" s="70"/>
      <c r="G22" s="70"/>
      <c r="H22" s="70"/>
      <c r="I22" s="70"/>
    </row>
    <row r="23" spans="1:9" ht="15" customHeight="1" x14ac:dyDescent="0.35">
      <c r="A23"/>
      <c r="B23" s="71"/>
      <c r="C23" s="73"/>
      <c r="D23" s="70"/>
      <c r="E23" s="70"/>
      <c r="F23" s="70"/>
      <c r="G23" s="70"/>
      <c r="H23" s="70"/>
      <c r="I23" s="70"/>
    </row>
    <row r="24" spans="1:9" ht="15" customHeight="1" x14ac:dyDescent="0.35">
      <c r="A24"/>
      <c r="B24" s="71"/>
      <c r="C24" s="73"/>
      <c r="D24" s="70"/>
      <c r="E24" s="70"/>
      <c r="F24" s="70"/>
      <c r="H24" s="70"/>
      <c r="I24" s="70"/>
    </row>
    <row r="25" spans="1:9" ht="15" customHeight="1" x14ac:dyDescent="0.35">
      <c r="A25"/>
      <c r="B25" s="71"/>
      <c r="C25" s="73"/>
      <c r="D25" s="70"/>
      <c r="E25" s="70"/>
      <c r="F25" s="70"/>
      <c r="G25" s="70"/>
      <c r="H25" s="70"/>
      <c r="I25" s="70"/>
    </row>
    <row r="26" spans="1:9" ht="15" customHeight="1" x14ac:dyDescent="0.35">
      <c r="A26"/>
      <c r="B26" s="71"/>
      <c r="C26" s="73"/>
      <c r="D26" s="70"/>
      <c r="E26" s="70"/>
      <c r="F26" s="70"/>
      <c r="G26" s="70"/>
      <c r="H26" s="70"/>
      <c r="I26" s="70"/>
    </row>
    <row r="27" spans="1:9" ht="15" customHeight="1" x14ac:dyDescent="0.35">
      <c r="A27"/>
      <c r="B27" s="71"/>
      <c r="C27" s="73"/>
      <c r="D27" s="70"/>
      <c r="E27" s="70"/>
      <c r="F27" s="70"/>
      <c r="G27" s="70"/>
      <c r="H27" s="70"/>
      <c r="I27" s="70"/>
    </row>
    <row r="28" spans="1:9" ht="15" customHeight="1" x14ac:dyDescent="0.35">
      <c r="A28"/>
      <c r="B28" s="71"/>
      <c r="C28" s="73"/>
      <c r="D28" s="70"/>
      <c r="E28" s="70"/>
      <c r="F28" s="70"/>
      <c r="G28" s="70"/>
      <c r="H28" s="70"/>
      <c r="I28" s="70"/>
    </row>
    <row r="29" spans="1:9" ht="15" customHeight="1" x14ac:dyDescent="0.35">
      <c r="A29"/>
      <c r="B29" s="71"/>
      <c r="C29" s="73"/>
      <c r="D29" s="70"/>
      <c r="E29" s="70"/>
      <c r="F29" s="70"/>
      <c r="G29" s="70"/>
      <c r="H29" s="70"/>
      <c r="I29" s="70"/>
    </row>
    <row r="30" spans="1:9" ht="15" customHeight="1" x14ac:dyDescent="0.35">
      <c r="A30"/>
      <c r="B30" s="71"/>
      <c r="C30" s="73"/>
      <c r="D30" s="70"/>
      <c r="E30" s="70"/>
      <c r="F30" s="70"/>
      <c r="G30" s="70"/>
      <c r="H30" s="70"/>
      <c r="I30" s="70"/>
    </row>
    <row r="31" spans="1:9" ht="15" customHeight="1" x14ac:dyDescent="0.35">
      <c r="A31"/>
      <c r="B31" s="71"/>
      <c r="C31" s="73"/>
      <c r="D31" s="70"/>
      <c r="E31" s="70"/>
      <c r="F31" s="70"/>
      <c r="G31" s="70"/>
      <c r="H31" s="70"/>
      <c r="I31" s="70"/>
    </row>
    <row r="32" spans="1:9" ht="15" customHeight="1" x14ac:dyDescent="0.35">
      <c r="B32" s="71"/>
      <c r="C32" s="73"/>
      <c r="D32" s="70"/>
      <c r="E32" s="70"/>
      <c r="F32" s="70"/>
      <c r="G32" s="70"/>
      <c r="H32" s="70"/>
      <c r="I32" s="70"/>
    </row>
    <row r="33" spans="1:9" ht="15" customHeight="1" x14ac:dyDescent="0.35">
      <c r="A33" t="s">
        <v>54</v>
      </c>
      <c r="B33" s="71"/>
      <c r="C33" s="73"/>
      <c r="D33" s="70"/>
      <c r="E33" s="70"/>
      <c r="F33" s="70"/>
      <c r="G33" s="70"/>
      <c r="H33" s="70"/>
      <c r="I33" s="70"/>
    </row>
    <row r="34" spans="1:9" ht="15" customHeight="1" x14ac:dyDescent="0.35">
      <c r="A34"/>
      <c r="B34" s="71"/>
      <c r="C34" s="73"/>
      <c r="D34" s="70"/>
      <c r="E34" s="70"/>
      <c r="F34" s="70"/>
      <c r="G34" s="70"/>
      <c r="H34" s="70"/>
      <c r="I34" s="70"/>
    </row>
    <row r="35" spans="1:9" ht="15" customHeight="1" x14ac:dyDescent="0.35">
      <c r="A35"/>
      <c r="B35" s="71"/>
      <c r="C35" s="73"/>
      <c r="D35" s="70"/>
      <c r="E35" s="70"/>
      <c r="F35" s="70"/>
      <c r="G35" s="70"/>
      <c r="H35" s="70"/>
      <c r="I35" s="70"/>
    </row>
    <row r="36" spans="1:9" ht="15" customHeight="1" x14ac:dyDescent="0.35">
      <c r="A36"/>
      <c r="B36" s="71"/>
      <c r="C36" s="73"/>
      <c r="D36" s="70"/>
      <c r="E36" s="70"/>
      <c r="F36" s="70"/>
      <c r="G36" s="70"/>
      <c r="H36" s="70"/>
      <c r="I36" s="70"/>
    </row>
    <row r="37" spans="1:9" ht="15" customHeight="1" x14ac:dyDescent="0.35">
      <c r="A37"/>
      <c r="B37" s="71"/>
      <c r="C37" s="73"/>
      <c r="D37" s="70"/>
      <c r="E37" s="70"/>
      <c r="F37" s="70"/>
      <c r="G37" s="70"/>
      <c r="H37" s="70"/>
      <c r="I37" s="70"/>
    </row>
    <row r="38" spans="1:9" ht="15" customHeight="1" x14ac:dyDescent="0.35">
      <c r="A38"/>
      <c r="B38" s="71"/>
      <c r="C38" s="73"/>
      <c r="D38" s="70"/>
      <c r="E38" s="70"/>
      <c r="F38" s="70"/>
      <c r="G38" s="70"/>
      <c r="H38" s="70"/>
      <c r="I38" s="70"/>
    </row>
    <row r="55" spans="1:1" ht="15" customHeight="1" x14ac:dyDescent="0.35">
      <c r="A55" s="15" t="s">
        <v>54</v>
      </c>
    </row>
    <row r="67" spans="1:6" ht="15" customHeight="1" x14ac:dyDescent="0.35">
      <c r="B67" s="75" t="s">
        <v>28</v>
      </c>
      <c r="C67" s="70"/>
      <c r="D67" s="70"/>
      <c r="E67" s="70"/>
      <c r="F67" s="70"/>
    </row>
    <row r="68" spans="1:6" ht="15" customHeight="1" x14ac:dyDescent="0.35">
      <c r="B68" s="71" t="s">
        <v>29</v>
      </c>
      <c r="C68" s="73">
        <v>31272</v>
      </c>
      <c r="D68" s="70"/>
      <c r="E68" s="70"/>
      <c r="F68" s="70"/>
    </row>
    <row r="69" spans="1:6" ht="15" customHeight="1" x14ac:dyDescent="0.35">
      <c r="B69" s="71" t="s">
        <v>30</v>
      </c>
      <c r="C69" s="73">
        <v>808</v>
      </c>
      <c r="D69" s="70"/>
      <c r="E69" s="70"/>
      <c r="F69" s="70"/>
    </row>
    <row r="70" spans="1:6" ht="15" customHeight="1" x14ac:dyDescent="0.35">
      <c r="B70" s="71" t="s">
        <v>31</v>
      </c>
      <c r="C70" s="73">
        <v>23679</v>
      </c>
      <c r="D70" s="70"/>
      <c r="E70" s="70"/>
      <c r="F70" s="70"/>
    </row>
    <row r="71" spans="1:6" ht="15" customHeight="1" x14ac:dyDescent="0.35">
      <c r="B71" s="71" t="s">
        <v>32</v>
      </c>
      <c r="C71" s="73">
        <v>1644</v>
      </c>
      <c r="D71" s="70"/>
      <c r="E71" s="70"/>
      <c r="F71" s="70"/>
    </row>
    <row r="72" spans="1:6" ht="15" customHeight="1" x14ac:dyDescent="0.35">
      <c r="B72" s="71" t="s">
        <v>33</v>
      </c>
      <c r="C72" s="73">
        <v>2878</v>
      </c>
      <c r="D72" s="70"/>
      <c r="E72" s="70"/>
      <c r="F72" s="70"/>
    </row>
    <row r="73" spans="1:6" ht="15" customHeight="1" x14ac:dyDescent="0.35">
      <c r="B73" s="71" t="s">
        <v>34</v>
      </c>
      <c r="C73" s="73">
        <v>278</v>
      </c>
      <c r="D73" s="70"/>
      <c r="E73" s="70"/>
      <c r="F73" s="70"/>
    </row>
    <row r="74" spans="1:6" ht="15" customHeight="1" x14ac:dyDescent="0.35">
      <c r="B74" s="71" t="s">
        <v>35</v>
      </c>
      <c r="C74" s="72">
        <f>C68+C69-SUM(C70:C73)</f>
        <v>3601</v>
      </c>
      <c r="D74" s="74" t="str">
        <f ca="1">_xlfn.FORMULATEXT(C74)</f>
        <v>=C68+C69-SUM(C70:C73)</v>
      </c>
      <c r="E74" s="70"/>
      <c r="F74" s="70"/>
    </row>
    <row r="75" spans="1:6" ht="15" customHeight="1" x14ac:dyDescent="0.35">
      <c r="B75" s="71" t="s">
        <v>36</v>
      </c>
      <c r="C75" s="72">
        <f>C10</f>
        <v>1016</v>
      </c>
      <c r="D75" s="74" t="str">
        <f t="shared" ref="D75:D77" ca="1" si="0">_xlfn.FORMULATEXT(C75)</f>
        <v>=C10</v>
      </c>
      <c r="E75" s="70"/>
      <c r="F75" s="70"/>
    </row>
    <row r="76" spans="1:6" ht="15" customHeight="1" x14ac:dyDescent="0.35">
      <c r="B76" s="71" t="s">
        <v>37</v>
      </c>
      <c r="C76" s="72">
        <f>C74+C75</f>
        <v>4617</v>
      </c>
      <c r="D76" s="74" t="str">
        <f t="shared" ca="1" si="0"/>
        <v>=C74+C75</v>
      </c>
      <c r="E76" s="70"/>
      <c r="F76" s="70"/>
    </row>
    <row r="77" spans="1:6" ht="15" customHeight="1" x14ac:dyDescent="0.35">
      <c r="A77" s="77" t="s">
        <v>55</v>
      </c>
      <c r="B77" s="71" t="s">
        <v>38</v>
      </c>
      <c r="C77" s="72">
        <f>C12*C76</f>
        <v>87723</v>
      </c>
      <c r="D77" s="74" t="str">
        <f t="shared" ca="1" si="0"/>
        <v>=C12*C76</v>
      </c>
      <c r="E77" s="70"/>
      <c r="F77" s="70"/>
    </row>
    <row r="78" spans="1:6" ht="15" customHeight="1" x14ac:dyDescent="0.35">
      <c r="B78" s="70"/>
      <c r="C78" s="70"/>
      <c r="D78" s="70"/>
      <c r="E78" s="70"/>
      <c r="F78" s="70"/>
    </row>
    <row r="79" spans="1:6" ht="15" customHeight="1" x14ac:dyDescent="0.35">
      <c r="B79" s="71" t="s">
        <v>39</v>
      </c>
      <c r="C79" s="73">
        <v>6145</v>
      </c>
      <c r="D79" s="70"/>
      <c r="E79" s="70"/>
      <c r="F79" s="70"/>
    </row>
    <row r="80" spans="1:6" ht="15" customHeight="1" x14ac:dyDescent="0.35">
      <c r="B80" s="71" t="s">
        <v>40</v>
      </c>
      <c r="C80" s="73">
        <v>7</v>
      </c>
      <c r="D80" s="70"/>
      <c r="E80" s="70"/>
      <c r="F80" s="70"/>
    </row>
    <row r="81" spans="2:6" ht="15" customHeight="1" x14ac:dyDescent="0.35">
      <c r="B81" s="71" t="s">
        <v>41</v>
      </c>
      <c r="C81" s="73">
        <v>132</v>
      </c>
      <c r="D81" s="70"/>
      <c r="E81" s="70"/>
      <c r="F81" s="70"/>
    </row>
    <row r="82" spans="2:6" ht="15" customHeight="1" x14ac:dyDescent="0.35">
      <c r="B82" s="71" t="s">
        <v>42</v>
      </c>
      <c r="C82" s="73">
        <v>174</v>
      </c>
      <c r="D82" s="70"/>
      <c r="E82" s="70"/>
      <c r="F82" s="70"/>
    </row>
    <row r="83" spans="2:6" ht="15" customHeight="1" x14ac:dyDescent="0.35">
      <c r="B83" s="71" t="s">
        <v>43</v>
      </c>
      <c r="C83" s="73">
        <v>292</v>
      </c>
      <c r="D83" s="70"/>
      <c r="E83" s="70"/>
      <c r="F83" s="70"/>
    </row>
    <row r="84" spans="2:6" ht="15" customHeight="1" x14ac:dyDescent="0.35">
      <c r="B84" s="71" t="s">
        <v>44</v>
      </c>
      <c r="C84" s="73">
        <v>26</v>
      </c>
      <c r="D84" s="70"/>
      <c r="E84" s="70"/>
      <c r="F84" s="70"/>
    </row>
    <row r="85" spans="2:6" ht="15" customHeight="1" x14ac:dyDescent="0.35">
      <c r="B85" s="71" t="s">
        <v>45</v>
      </c>
      <c r="C85" s="73">
        <v>10124</v>
      </c>
      <c r="D85" s="70"/>
      <c r="E85" s="70"/>
      <c r="F85" s="70"/>
    </row>
    <row r="86" spans="2:6" ht="15" customHeight="1" x14ac:dyDescent="0.35">
      <c r="B86" s="71" t="s">
        <v>46</v>
      </c>
      <c r="C86" s="72">
        <f>C11</f>
        <v>3245.1</v>
      </c>
      <c r="D86" s="74" t="str">
        <f t="shared" ref="D86" ca="1" si="1">_xlfn.FORMULATEXT(C86)</f>
        <v>=C11</v>
      </c>
      <c r="E86" s="70"/>
      <c r="F86" s="70"/>
    </row>
    <row r="87" spans="2:6" ht="15" customHeight="1" x14ac:dyDescent="0.35">
      <c r="B87" s="71" t="s">
        <v>47</v>
      </c>
      <c r="C87" s="73">
        <v>7</v>
      </c>
      <c r="D87" s="70"/>
      <c r="E87" s="70"/>
      <c r="F87" s="70"/>
    </row>
    <row r="88" spans="2:6" ht="15" customHeight="1" x14ac:dyDescent="0.35">
      <c r="B88" s="71" t="s">
        <v>48</v>
      </c>
      <c r="C88" s="72">
        <f>C77+SUM(C79:C82)-SUM(C83:C87)</f>
        <v>80486.899999999994</v>
      </c>
      <c r="D88" s="74" t="str">
        <f t="shared" ref="D88" ca="1" si="2">_xlfn.FORMULATEXT(C88)</f>
        <v>=C77+SUM(C79:C82)-SUM(C83:C87)</v>
      </c>
      <c r="E88" s="70"/>
      <c r="F88" s="70"/>
    </row>
    <row r="89" spans="2:6" ht="15" customHeight="1" x14ac:dyDescent="0.35">
      <c r="B89" s="70"/>
      <c r="C89" s="70"/>
      <c r="D89" s="70"/>
      <c r="E89" s="70"/>
      <c r="F89" s="70"/>
    </row>
    <row r="90" spans="2:6" ht="15" customHeight="1" x14ac:dyDescent="0.35">
      <c r="B90" s="75" t="s">
        <v>49</v>
      </c>
      <c r="C90" s="70"/>
      <c r="D90" s="70"/>
      <c r="E90" s="70"/>
      <c r="F90" s="70"/>
    </row>
    <row r="91" spans="2:6" ht="15" customHeight="1" x14ac:dyDescent="0.35">
      <c r="B91" s="71" t="s">
        <v>50</v>
      </c>
      <c r="C91" s="73">
        <v>566</v>
      </c>
      <c r="D91" s="70"/>
      <c r="E91" s="70"/>
      <c r="F91" s="70"/>
    </row>
    <row r="92" spans="2:6" ht="15" customHeight="1" x14ac:dyDescent="0.35">
      <c r="B92" s="71" t="s">
        <v>51</v>
      </c>
      <c r="C92" s="72">
        <f>C13*C91</f>
        <v>5094</v>
      </c>
      <c r="D92" s="74" t="str">
        <f t="shared" ref="D92" ca="1" si="3">_xlfn.FORMULATEXT(C92)</f>
        <v>=C13*C91</v>
      </c>
      <c r="E92" s="70"/>
      <c r="F92" s="70"/>
    </row>
    <row r="93" spans="2:6" ht="15" customHeight="1" x14ac:dyDescent="0.35">
      <c r="B93" s="70"/>
      <c r="C93" s="70"/>
      <c r="D93" s="70"/>
      <c r="E93" s="70"/>
      <c r="F93" s="70"/>
    </row>
    <row r="94" spans="2:6" ht="15" customHeight="1" x14ac:dyDescent="0.35">
      <c r="B94" s="71" t="s">
        <v>52</v>
      </c>
      <c r="C94" s="72">
        <f>C88+C92</f>
        <v>85580.9</v>
      </c>
      <c r="D94" s="74" t="str">
        <f t="shared" ref="D94:D95" ca="1" si="4">_xlfn.FORMULATEXT(C94)</f>
        <v>=C88+C92</v>
      </c>
      <c r="E94" s="70"/>
      <c r="F94" s="70"/>
    </row>
    <row r="95" spans="2:6" ht="15" customHeight="1" x14ac:dyDescent="0.35">
      <c r="B95" s="71" t="s">
        <v>53</v>
      </c>
      <c r="C95" s="72">
        <f>C94/C9</f>
        <v>273.07243139757497</v>
      </c>
      <c r="D95" s="74" t="str">
        <f t="shared" ca="1" si="4"/>
        <v>=C94/C9</v>
      </c>
      <c r="E95" s="70"/>
      <c r="F95" s="70"/>
    </row>
    <row r="96" spans="2:6" ht="15" customHeight="1" x14ac:dyDescent="0.35">
      <c r="B96" s="70"/>
      <c r="C96" s="70"/>
      <c r="D96" s="70"/>
      <c r="E96" s="70"/>
      <c r="F96" s="70"/>
    </row>
    <row r="97" spans="1:1" ht="15" customHeight="1" x14ac:dyDescent="0.35">
      <c r="A97" s="15" t="s">
        <v>56</v>
      </c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76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Deborah Taylor</cp:lastModifiedBy>
  <cp:lastPrinted>2017-03-03T09:51:24Z</cp:lastPrinted>
  <dcterms:created xsi:type="dcterms:W3CDTF">2016-02-03T14:06:14Z</dcterms:created>
  <dcterms:modified xsi:type="dcterms:W3CDTF">2022-02-02T17:44:40Z</dcterms:modified>
</cp:coreProperties>
</file>