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andrew_jones_fe_training/Documents/Content/Materials Changes/7325/"/>
    </mc:Choice>
  </mc:AlternateContent>
  <xr:revisionPtr revIDLastSave="0" documentId="14_{B7F5A909-4D4D-4EDD-8DB8-A76A59C5C5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_FilterDatabase" localSheetId="2" hidden="1">Workout!$M$13:$M$16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Info!$N$10</definedName>
  </definedNames>
  <calcPr calcId="191028" iterate="1" iterateCount="10000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C52" i="2"/>
  <c r="C49" i="2"/>
  <c r="C55" i="2" s="1"/>
  <c r="E82" i="2"/>
  <c r="F82" i="2"/>
  <c r="G82" i="2"/>
  <c r="H82" i="2"/>
  <c r="I82" i="2"/>
  <c r="D82" i="2"/>
  <c r="E79" i="2"/>
  <c r="F79" i="2"/>
  <c r="G79" i="2"/>
  <c r="H79" i="2"/>
  <c r="I79" i="2"/>
  <c r="J79" i="2"/>
  <c r="E80" i="2"/>
  <c r="F80" i="2"/>
  <c r="G80" i="2"/>
  <c r="H80" i="2"/>
  <c r="I80" i="2"/>
  <c r="J80" i="2"/>
  <c r="D80" i="2"/>
  <c r="D79" i="2"/>
  <c r="C76" i="2"/>
  <c r="E75" i="2"/>
  <c r="F75" i="2"/>
  <c r="G75" i="2"/>
  <c r="H75" i="2"/>
  <c r="I75" i="2"/>
  <c r="J75" i="2"/>
  <c r="D75" i="2"/>
  <c r="E74" i="2"/>
  <c r="F74" i="2"/>
  <c r="G74" i="2"/>
  <c r="H74" i="2"/>
  <c r="I74" i="2"/>
  <c r="J74" i="2"/>
  <c r="D74" i="2"/>
  <c r="E73" i="2"/>
  <c r="F73" i="2"/>
  <c r="G73" i="2"/>
  <c r="H73" i="2"/>
  <c r="I73" i="2"/>
  <c r="J73" i="2"/>
  <c r="D73" i="2"/>
  <c r="I65" i="2"/>
  <c r="I64" i="2"/>
  <c r="H65" i="2"/>
  <c r="G65" i="2"/>
  <c r="D65" i="2"/>
  <c r="E65" i="2"/>
  <c r="F65" i="2"/>
  <c r="C65" i="2"/>
  <c r="D64" i="2"/>
  <c r="E64" i="2"/>
  <c r="F64" i="2"/>
  <c r="G64" i="2"/>
  <c r="H64" i="2"/>
  <c r="C64" i="2"/>
  <c r="I63" i="2"/>
  <c r="I62" i="2"/>
  <c r="H63" i="2"/>
  <c r="G63" i="2"/>
  <c r="F62" i="2"/>
  <c r="E62" i="2"/>
  <c r="D62" i="2"/>
  <c r="C62" i="2"/>
  <c r="C57" i="2"/>
  <c r="C69" i="2" s="1"/>
  <c r="C56" i="2"/>
  <c r="J40" i="2"/>
  <c r="J39" i="2"/>
  <c r="J38" i="2"/>
  <c r="J37" i="2"/>
  <c r="E46" i="2"/>
  <c r="F46" i="2"/>
  <c r="G46" i="2"/>
  <c r="H46" i="2"/>
  <c r="I46" i="2"/>
  <c r="J46" i="2"/>
  <c r="D46" i="2"/>
  <c r="E8" i="2"/>
  <c r="F8" i="2"/>
  <c r="G8" i="2"/>
  <c r="H8" i="2"/>
  <c r="I8" i="2"/>
  <c r="J8" i="2"/>
  <c r="D8" i="2"/>
  <c r="E45" i="2"/>
  <c r="F45" i="2"/>
  <c r="G45" i="2"/>
  <c r="H45" i="2"/>
  <c r="I45" i="2"/>
  <c r="J45" i="2"/>
  <c r="D45" i="2"/>
  <c r="C51" i="2"/>
  <c r="C58" i="2" l="1"/>
  <c r="C68" i="2"/>
  <c r="C70" i="2" s="1"/>
  <c r="C7" i="2"/>
  <c r="D41" i="2" l="1"/>
  <c r="A1" i="2" l="1"/>
  <c r="B37" i="2"/>
  <c r="B38" i="2" l="1"/>
  <c r="C8" i="2" l="1"/>
  <c r="B39" i="2"/>
  <c r="B40" i="2"/>
  <c r="E41" i="2"/>
  <c r="F41" i="2"/>
  <c r="G41" i="2"/>
  <c r="H41" i="2"/>
  <c r="I41" i="2"/>
  <c r="J41" i="2" l="1"/>
  <c r="J81" i="2" l="1"/>
  <c r="J82" i="2" s="1"/>
  <c r="C83" i="2" s="1"/>
  <c r="A7" i="1" l="1"/>
  <c r="A1" i="6" l="1"/>
</calcChain>
</file>

<file path=xl/sharedStrings.xml><?xml version="1.0" encoding="utf-8"?>
<sst xmlns="http://schemas.openxmlformats.org/spreadsheetml/2006/main" count="101" uniqueCount="83">
  <si>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</si>
  <si>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</si>
  <si>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</si>
  <si>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</si>
  <si>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</si>
  <si>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</si>
  <si>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IRR vs CoC/TVPI</t>
  </si>
  <si>
    <t>Company name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</si>
  <si>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</si>
  <si>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</si>
  <si>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</si>
  <si>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</si>
  <si>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</si>
  <si>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</si>
  <si>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</si>
  <si>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</si>
  <si>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</si>
  <si>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</si>
  <si>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</si>
  <si>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</si>
  <si>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</si>
  <si>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</si>
  <si>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</si>
  <si>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At Closing</t>
  </si>
  <si>
    <t>Yr 1</t>
  </si>
  <si>
    <t>Yr 2</t>
  </si>
  <si>
    <t>Yr 3</t>
  </si>
  <si>
    <t>Yr 4</t>
  </si>
  <si>
    <t>Yr 5</t>
  </si>
  <si>
    <t>Yr 6</t>
  </si>
  <si>
    <t>Yr 7</t>
  </si>
  <si>
    <t>Assumptions</t>
  </si>
  <si>
    <t>Total VC Fund capital commitments (millions)</t>
  </si>
  <si>
    <t># of Investments</t>
  </si>
  <si>
    <t>Capital Calls</t>
  </si>
  <si>
    <t>Management Fee (%)</t>
  </si>
  <si>
    <t>Carried Interest (%)</t>
  </si>
  <si>
    <t>Investment Activity Assumptions</t>
  </si>
  <si>
    <t>Realized Investments</t>
  </si>
  <si>
    <t>Port-Co 1</t>
  </si>
  <si>
    <t>Projected EBITDA</t>
  </si>
  <si>
    <t>TV EBITDA multiple</t>
  </si>
  <si>
    <t>Port-Co 2</t>
  </si>
  <si>
    <t>Port-Co 3</t>
  </si>
  <si>
    <t>Port-Co 4</t>
  </si>
  <si>
    <t>Unrealized Investments</t>
  </si>
  <si>
    <t>Port-Co 5</t>
  </si>
  <si>
    <t>Current Valuation</t>
  </si>
  <si>
    <t>Port-Co 6</t>
  </si>
  <si>
    <t>Total Cash Distributions</t>
  </si>
  <si>
    <t>Sale</t>
  </si>
  <si>
    <t>IPO</t>
  </si>
  <si>
    <t>Management Fee Calculations</t>
  </si>
  <si>
    <t>Year #</t>
  </si>
  <si>
    <t>Management Fee</t>
  </si>
  <si>
    <t>Total paid to VC Fund</t>
  </si>
  <si>
    <t>Total</t>
  </si>
  <si>
    <t>Carried Interest Calculations</t>
  </si>
  <si>
    <t xml:space="preserve">Total cash received </t>
  </si>
  <si>
    <t>Total cash invested</t>
  </si>
  <si>
    <t>Carried Interest ($)</t>
  </si>
  <si>
    <t>TVPI or CoC</t>
  </si>
  <si>
    <t>Total Value - Realized Investments</t>
  </si>
  <si>
    <t>Total Value - Unrealized Investments</t>
  </si>
  <si>
    <t>Total Paid-In Capital</t>
  </si>
  <si>
    <t>MOIC</t>
  </si>
  <si>
    <t>Port-Co #</t>
  </si>
  <si>
    <t>Total Value Unrealized Investments</t>
  </si>
  <si>
    <t>Total Amount Invested</t>
  </si>
  <si>
    <t>DPI</t>
  </si>
  <si>
    <t>Total Capital Called</t>
  </si>
  <si>
    <t>Gross IRR (Realized Gains)</t>
  </si>
  <si>
    <t xml:space="preserve">Total Cash Inflows </t>
  </si>
  <si>
    <t>Total Cash Outflows</t>
  </si>
  <si>
    <t>Gross Cashflows</t>
  </si>
  <si>
    <t>Gross IRR</t>
  </si>
  <si>
    <t>Net IRR (Realized Gains)</t>
  </si>
  <si>
    <t>less: Management Fee</t>
  </si>
  <si>
    <t>less: Carried Interest</t>
  </si>
  <si>
    <t>Net Cashflows</t>
  </si>
  <si>
    <t>Net IRR</t>
  </si>
  <si>
    <t xml:space="preserve">VC Fund Returns </t>
  </si>
  <si>
    <t>TVPI (or CoC)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</si>
</sst>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#,##0.0_);\(#,##0.0\);0.0_);@_)"/>
    <numFmt numFmtId="173" formatCode="#,##0.0\ \x_);\(#,##0.0\ \x\)"/>
    <numFmt numFmtId="174" formatCode="0.0%"/>
    <numFmt numFmtId="175" formatCode="&quot;$&quot;#,##0.0_);\(&quot;$&quot;#,##0.0\)"/>
    <numFmt numFmtId="176" formatCode="#.##0\ \x"/>
    <numFmt numFmtId="177" formatCode="#.#0\ \x"/>
    <numFmt numFmtId="178" formatCode="#.#\ \x"/>
  </numFmts>
  <fonts count="36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rgb="FF085393"/>
      <name val="Calibri"/>
      <family val="2"/>
      <scheme val="minor"/>
    </font>
    <font>
      <b/>
      <sz val="11"/>
      <color rgb="FF085393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72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2" fontId="32" fillId="0" borderId="0" applyNumberFormat="0" applyFill="0" applyBorder="0" applyAlignment="0" applyProtection="0"/>
    <xf numFmtId="170" fontId="30" fillId="37" borderId="10" applyNumberFormat="0">
      <protection locked="0"/>
    </xf>
  </cellStyleXfs>
  <cellXfs count="76">
    <xf numFmtId="172" fontId="0" fillId="0" borderId="0" xfId="0"/>
    <xf numFmtId="172" fontId="2" fillId="5" borderId="0" xfId="51" applyNumberFormat="1" applyFont="1" applyAlignment="1"/>
    <xf numFmtId="172" fontId="2" fillId="5" borderId="0" xfId="51" applyNumberFormat="1" applyFont="1" applyAlignment="1">
      <alignment horizontal="left" vertical="top"/>
    </xf>
    <xf numFmtId="172" fontId="2" fillId="4" borderId="0" xfId="0" applyFont="1" applyFill="1"/>
    <xf numFmtId="169" fontId="31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69" fontId="27" fillId="2" borderId="0" xfId="53">
      <alignment horizontal="center"/>
    </xf>
    <xf numFmtId="169" fontId="31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3" fillId="0" borderId="0" xfId="0" applyFont="1" applyAlignment="1">
      <alignment horizontal="center" vertical="top"/>
    </xf>
    <xf numFmtId="172" fontId="25" fillId="0" borderId="0" xfId="0" applyFont="1"/>
    <xf numFmtId="169" fontId="30" fillId="0" borderId="0" xfId="57" applyFill="1" applyBorder="1" applyAlignment="1">
      <alignment vertical="top"/>
    </xf>
    <xf numFmtId="169" fontId="2" fillId="5" borderId="0" xfId="51" applyNumberFormat="1" applyFont="1" applyAlignment="1">
      <alignment horizontal="left"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7" fillId="5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2" fillId="0" borderId="0" xfId="51" applyNumberFormat="1" applyFont="1" applyFill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172" fontId="4" fillId="5" borderId="0" xfId="51" applyNumberFormat="1" applyFont="1" applyAlignment="1">
      <alignment vertical="center"/>
    </xf>
    <xf numFmtId="172" fontId="4" fillId="0" borderId="0" xfId="50" applyNumberFormat="1" applyFill="1">
      <alignment horizontal="left" vertical="center"/>
    </xf>
    <xf numFmtId="172" fontId="0" fillId="0" borderId="0" xfId="0" quotePrefix="1"/>
    <xf numFmtId="172" fontId="3" fillId="5" borderId="0" xfId="51" applyNumberFormat="1" applyFont="1" applyAlignment="1">
      <alignment horizontal="center" vertical="top"/>
    </xf>
    <xf numFmtId="172" fontId="2" fillId="5" borderId="11" xfId="51" applyNumberFormat="1" applyFont="1" applyBorder="1" applyAlignment="1">
      <alignment vertical="top"/>
    </xf>
    <xf numFmtId="172" fontId="3" fillId="5" borderId="11" xfId="51" applyNumberFormat="1" applyFont="1" applyBorder="1" applyAlignment="1">
      <alignment horizontal="center" vertical="top"/>
    </xf>
    <xf numFmtId="172" fontId="2" fillId="5" borderId="11" xfId="51" applyNumberFormat="1" applyFont="1" applyBorder="1" applyAlignment="1"/>
    <xf numFmtId="172" fontId="5" fillId="5" borderId="11" xfId="51" applyNumberFormat="1" applyFont="1" applyBorder="1" applyAlignment="1">
      <alignment vertical="center" wrapText="1"/>
    </xf>
    <xf numFmtId="172" fontId="2" fillId="5" borderId="0" xfId="51" applyNumberFormat="1" applyFont="1" applyAlignment="1">
      <alignment vertical="top" wrapText="1"/>
    </xf>
    <xf numFmtId="172" fontId="3" fillId="5" borderId="0" xfId="51" applyNumberFormat="1" applyFont="1" applyAlignment="1">
      <alignment vertical="top"/>
    </xf>
    <xf numFmtId="172" fontId="30" fillId="0" borderId="0" xfId="0" applyFont="1"/>
    <xf numFmtId="175" fontId="30" fillId="0" borderId="0" xfId="0" applyNumberFormat="1" applyFont="1"/>
    <xf numFmtId="175" fontId="0" fillId="0" borderId="0" xfId="0" applyNumberFormat="1"/>
    <xf numFmtId="172" fontId="0" fillId="0" borderId="0" xfId="0" applyAlignment="1">
      <alignment horizontal="right"/>
    </xf>
    <xf numFmtId="172" fontId="33" fillId="0" borderId="0" xfId="0" applyFont="1"/>
    <xf numFmtId="174" fontId="0" fillId="0" borderId="0" xfId="0" applyNumberFormat="1"/>
    <xf numFmtId="172" fontId="0" fillId="0" borderId="0" xfId="0" applyAlignment="1">
      <alignment horizontal="left"/>
    </xf>
    <xf numFmtId="173" fontId="0" fillId="0" borderId="0" xfId="0" applyNumberFormat="1"/>
    <xf numFmtId="169" fontId="34" fillId="0" borderId="0" xfId="50" applyNumberFormat="1" applyFont="1">
      <alignment horizontal="left" vertical="center"/>
    </xf>
    <xf numFmtId="171" fontId="0" fillId="0" borderId="0" xfId="56" applyFont="1" applyFill="1"/>
    <xf numFmtId="37" fontId="0" fillId="0" borderId="0" xfId="0" applyNumberFormat="1"/>
    <xf numFmtId="176" fontId="30" fillId="0" borderId="0" xfId="0" applyNumberFormat="1" applyFont="1"/>
    <xf numFmtId="172" fontId="35" fillId="0" borderId="0" xfId="0" applyFont="1"/>
    <xf numFmtId="172" fontId="0" fillId="0" borderId="0" xfId="0" applyAlignment="1">
      <alignment horizontal="center"/>
    </xf>
    <xf numFmtId="177" fontId="0" fillId="0" borderId="0" xfId="0" applyNumberFormat="1"/>
    <xf numFmtId="172" fontId="33" fillId="0" borderId="0" xfId="0" applyFont="1" applyAlignment="1">
      <alignment horizontal="left"/>
    </xf>
    <xf numFmtId="37" fontId="0" fillId="0" borderId="0" xfId="0" applyNumberFormat="1" applyAlignment="1">
      <alignment horizontal="right"/>
    </xf>
    <xf numFmtId="168" fontId="28" fillId="0" borderId="0" xfId="52" applyFill="1">
      <alignment horizontal="center"/>
    </xf>
    <xf numFmtId="172" fontId="30" fillId="37" borderId="10" xfId="59" applyNumberFormat="1">
      <protection locked="0"/>
    </xf>
    <xf numFmtId="172" fontId="0" fillId="38" borderId="0" xfId="0" applyFill="1"/>
    <xf numFmtId="172" fontId="30" fillId="37" borderId="10" xfId="59" quotePrefix="1" applyNumberFormat="1">
      <protection locked="0"/>
    </xf>
    <xf numFmtId="174" fontId="30" fillId="37" borderId="10" xfId="59" applyNumberFormat="1">
      <protection locked="0"/>
    </xf>
    <xf numFmtId="176" fontId="30" fillId="37" borderId="10" xfId="59" applyNumberFormat="1">
      <protection locked="0"/>
    </xf>
    <xf numFmtId="37" fontId="30" fillId="0" borderId="0" xfId="57" applyNumberFormat="1" applyFill="1"/>
    <xf numFmtId="178" fontId="0" fillId="0" borderId="0" xfId="0" applyNumberFormat="1"/>
    <xf numFmtId="173" fontId="0" fillId="0" borderId="0" xfId="55" applyFont="1"/>
    <xf numFmtId="169" fontId="31" fillId="2" borderId="0" xfId="48" applyNumberFormat="1" applyAlignment="1">
      <alignment horizontal="center"/>
    </xf>
    <xf numFmtId="172" fontId="0" fillId="0" borderId="0" xfId="0"/>
    <xf numFmtId="169" fontId="2" fillId="5" borderId="0" xfId="51" applyNumberFormat="1" applyFont="1" applyAlignment="1">
      <alignment horizontal="left" vertical="top"/>
    </xf>
    <xf numFmtId="169" fontId="31" fillId="3" borderId="0" xfId="49" applyNumberFormat="1" applyFont="1" applyAlignment="1">
      <alignment horizontal="center" vertical="center"/>
    </xf>
    <xf numFmtId="169" fontId="0" fillId="5" borderId="0" xfId="0" applyNumberFormat="1" applyFill="1" applyAlignment="1">
      <alignment horizontal="center" vertical="center" wrapText="1"/>
    </xf>
    <xf numFmtId="169" fontId="32" fillId="5" borderId="0" xfId="58" applyNumberFormat="1" applyFill="1" applyBorder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51" applyNumberFormat="1" applyFont="1" applyAlignment="1">
      <alignment horizontal="left" vertical="center"/>
    </xf>
    <xf numFmtId="172" fontId="0" fillId="5" borderId="0" xfId="51" applyNumberFormat="1" applyFont="1" applyAlignment="1"/>
    <xf numFmtId="168" fontId="0" fillId="5" borderId="0" xfId="51" applyNumberFormat="1" applyFont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1C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1000000}"/>
    <cellStyle name="Date Heading" xfId="52" xr:uid="{00000000-0005-0000-0000-000022000000}"/>
    <cellStyle name="Explanatory Text" xfId="22" builtinId="53" hidden="1"/>
    <cellStyle name="Good" xfId="12" builtinId="26" hidden="1"/>
    <cellStyle name="Hard Coded Number" xfId="57" xr:uid="{00000000-0005-0000-0000-000025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2F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6000000}"/>
    <cellStyle name="Secondary Title" xfId="49" xr:uid="{00000000-0005-0000-0000-000037000000}"/>
    <cellStyle name="Tertiary Title" xfId="50" xr:uid="{00000000-0005-0000-0000-000038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085393"/>
      <color rgb="FF0000FF"/>
      <color rgb="FF163260"/>
      <color rgb="FFDBEEFD"/>
      <color rgb="FFBBDEFB"/>
      <color rgb="FFF0F8FE"/>
      <color rgb="FFEBF1FB"/>
      <color rgb="FFD3E0F5"/>
      <color rgb="FFC9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188025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customWidth="1"/>
    <col min="2" max="13" width="9.28515625" customWidth="1"/>
    <col min="14" max="14" width="9.85546875" customWidth="1"/>
    <col min="15" max="26" width="9.140625" customWidth="1"/>
  </cols>
  <sheetData>
    <row r="1" spans="1:21" s="18" customFormat="1" ht="189.75" customHeight="1" x14ac:dyDescent="0.4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/>
      <c r="Q1"/>
      <c r="R1"/>
      <c r="S1"/>
      <c r="T1"/>
      <c r="U1"/>
    </row>
    <row r="2" spans="1:21" s="13" customFormat="1" ht="75" customHeight="1" x14ac:dyDescent="0.25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/>
      <c r="P2"/>
      <c r="Q2"/>
      <c r="R2"/>
      <c r="S2"/>
      <c r="T2"/>
      <c r="U2"/>
    </row>
    <row r="3" spans="1:21" s="14" customFormat="1" ht="7.5" customHeight="1" x14ac:dyDescent="0.25">
      <c r="B3" s="15"/>
      <c r="C3" s="15"/>
      <c r="F3" s="16"/>
      <c r="G3" s="16"/>
      <c r="H3" s="16"/>
      <c r="I3" s="16"/>
      <c r="J3" s="16"/>
      <c r="K3" s="16"/>
      <c r="O3"/>
      <c r="P3"/>
      <c r="Q3"/>
      <c r="R3"/>
      <c r="S3"/>
      <c r="T3"/>
      <c r="U3"/>
    </row>
    <row r="4" spans="1:21" s="14" customFormat="1" ht="15" customHeight="1" x14ac:dyDescent="0.25">
      <c r="A4" s="20"/>
      <c r="B4" s="21"/>
      <c r="C4" s="68"/>
      <c r="D4" s="68"/>
      <c r="E4" s="22"/>
      <c r="F4" s="23"/>
      <c r="G4" s="23"/>
      <c r="H4" s="23"/>
      <c r="I4" s="23"/>
      <c r="J4" s="23"/>
      <c r="K4" s="23"/>
      <c r="L4" s="22"/>
      <c r="M4" s="22"/>
      <c r="N4" s="22"/>
      <c r="O4"/>
      <c r="P4"/>
      <c r="Q4"/>
      <c r="R4"/>
      <c r="S4"/>
      <c r="T4"/>
      <c r="U4"/>
    </row>
    <row r="5" spans="1:21" s="14" customFormat="1" ht="15" customHeight="1" x14ac:dyDescent="0.25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/>
      <c r="P5"/>
      <c r="Q5"/>
      <c r="R5"/>
      <c r="S5"/>
      <c r="T5"/>
      <c r="U5"/>
    </row>
    <row r="6" spans="1:21" s="14" customFormat="1" ht="15" customHeigh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/>
      <c r="P6"/>
      <c r="Q6"/>
      <c r="R6"/>
      <c r="S6"/>
      <c r="T6"/>
      <c r="U6"/>
    </row>
    <row r="7" spans="1:21" s="14" customFormat="1" ht="15" customHeight="1" x14ac:dyDescent="0.25">
      <c r="A7" s="70" t="str">
        <f ca="1">"© "&amp;YEAR(TODAY())&amp;" Financial Edge Training"</f>
        <v>© 2025 Financial Edge Training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/>
      <c r="P7"/>
      <c r="Q7"/>
      <c r="R7"/>
      <c r="S7"/>
      <c r="T7"/>
      <c r="U7"/>
    </row>
    <row r="8" spans="1:21" s="14" customFormat="1" ht="15" customHeight="1" x14ac:dyDescent="0.25">
      <c r="A8" s="71" t="s">
        <v>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/>
      <c r="P8"/>
      <c r="Q8"/>
      <c r="R8"/>
      <c r="S8"/>
      <c r="T8"/>
      <c r="U8"/>
    </row>
    <row r="9" spans="1:21" s="14" customFormat="1" ht="15" customHeight="1" thickBot="1" x14ac:dyDescent="0.3">
      <c r="A9" s="34"/>
      <c r="B9" s="35"/>
      <c r="C9" s="34"/>
      <c r="D9" s="34"/>
      <c r="E9" s="36"/>
      <c r="F9" s="37"/>
      <c r="G9" s="37"/>
      <c r="H9" s="37"/>
      <c r="I9" s="37"/>
      <c r="J9" s="37"/>
      <c r="K9" s="37"/>
      <c r="L9" s="36"/>
      <c r="M9" s="36"/>
      <c r="N9" s="36"/>
      <c r="O9"/>
      <c r="P9"/>
      <c r="Q9"/>
      <c r="R9"/>
      <c r="S9"/>
      <c r="T9"/>
      <c r="U9"/>
    </row>
    <row r="10" spans="1:21" s="14" customFormat="1" ht="15" customHeight="1" x14ac:dyDescent="0.25">
      <c r="A10"/>
      <c r="B10"/>
      <c r="C10"/>
      <c r="D10"/>
      <c r="E10"/>
      <c r="F10"/>
      <c r="G10" s="67"/>
      <c r="H10" s="67"/>
      <c r="I10" s="67"/>
      <c r="J10" s="67"/>
      <c r="K10"/>
      <c r="L10"/>
      <c r="M10"/>
      <c r="N10"/>
      <c r="O10"/>
      <c r="P10"/>
      <c r="Q10"/>
      <c r="R10"/>
      <c r="S10"/>
      <c r="T10"/>
      <c r="U10"/>
    </row>
    <row r="11" spans="1:21" s="14" customFormat="1" ht="15" customHeight="1" x14ac:dyDescent="0.25">
      <c r="A11"/>
      <c r="B11"/>
      <c r="C11"/>
      <c r="D11"/>
      <c r="E11"/>
      <c r="F11"/>
      <c r="G11" s="67"/>
      <c r="H11" s="67"/>
      <c r="I11" s="67"/>
      <c r="J11" s="67"/>
      <c r="K11"/>
      <c r="L11"/>
      <c r="M11"/>
      <c r="N11"/>
      <c r="O11"/>
      <c r="P11"/>
      <c r="Q11"/>
      <c r="R11"/>
      <c r="S11"/>
      <c r="T11"/>
      <c r="U11"/>
    </row>
    <row r="12" spans="1:21" s="14" customFormat="1" ht="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14" customFormat="1" ht="15" customHeight="1" x14ac:dyDescent="0.25">
      <c r="A13"/>
      <c r="B13"/>
      <c r="C13"/>
      <c r="D13"/>
      <c r="E13"/>
      <c r="F13"/>
      <c r="G13" s="67"/>
      <c r="H13" s="67"/>
      <c r="I13" s="67"/>
      <c r="J13" s="67"/>
      <c r="K13"/>
      <c r="L13"/>
      <c r="M13"/>
      <c r="N13"/>
      <c r="O13"/>
      <c r="P13"/>
      <c r="Q13"/>
      <c r="R13"/>
      <c r="S13"/>
      <c r="T13"/>
      <c r="U13"/>
    </row>
    <row r="14" spans="1:21" s="14" customFormat="1" ht="15" customHeight="1" x14ac:dyDescent="0.25">
      <c r="A14"/>
      <c r="B14"/>
      <c r="C14"/>
      <c r="D14"/>
      <c r="E14"/>
      <c r="F14"/>
      <c r="G14" s="67"/>
      <c r="H14" s="67"/>
      <c r="I14" s="67"/>
      <c r="J14" s="67"/>
      <c r="K14"/>
      <c r="L14"/>
      <c r="M14"/>
      <c r="N14"/>
      <c r="O14"/>
      <c r="P14"/>
      <c r="Q14"/>
      <c r="R14"/>
      <c r="S14"/>
      <c r="T14"/>
      <c r="U14"/>
    </row>
    <row r="15" spans="1:21" s="14" customFormat="1" ht="15" customHeight="1" x14ac:dyDescent="0.25">
      <c r="A15"/>
      <c r="B15"/>
      <c r="C15"/>
      <c r="D15"/>
      <c r="E15"/>
      <c r="F15"/>
      <c r="G15" s="67"/>
      <c r="H15" s="67"/>
      <c r="I15" s="67"/>
      <c r="J15" s="67"/>
      <c r="K15"/>
      <c r="L15"/>
      <c r="M15"/>
      <c r="N15"/>
      <c r="O15"/>
      <c r="P15"/>
      <c r="Q15"/>
      <c r="R15"/>
      <c r="S15"/>
      <c r="T15"/>
      <c r="U15"/>
    </row>
    <row r="16" spans="1:21" s="14" customFormat="1" ht="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14" customFormat="1" ht="15" customHeight="1" x14ac:dyDescent="0.25">
      <c r="A17"/>
      <c r="B17"/>
      <c r="C17"/>
      <c r="D17"/>
      <c r="E17"/>
      <c r="F17"/>
      <c r="G17" s="67"/>
      <c r="H17" s="67"/>
      <c r="I17" s="67"/>
      <c r="J17" s="67"/>
      <c r="K17"/>
      <c r="L17"/>
      <c r="M17"/>
      <c r="N17"/>
      <c r="O17"/>
      <c r="P17"/>
      <c r="Q17"/>
      <c r="R17"/>
      <c r="S17"/>
      <c r="T17"/>
      <c r="U17"/>
    </row>
    <row r="18" spans="1:21" s="14" customFormat="1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25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00000000-0004-0000-0000-00000000000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24" ht="45" customHeight="1" x14ac:dyDescent="0.45">
      <c r="A1" s="10" t="str">
        <f>Welcome!A2</f>
        <v xml:space="preserve">VC Fund Returns </v>
      </c>
      <c r="B1" s="10"/>
      <c r="C1" s="10"/>
      <c r="D1" s="10"/>
      <c r="E1" s="10"/>
      <c r="F1" s="10"/>
      <c r="G1" s="10"/>
      <c r="H1" s="10"/>
      <c r="I1" s="10"/>
      <c r="J1" s="5"/>
      <c r="K1" s="5"/>
      <c r="L1" s="5"/>
      <c r="M1" s="5"/>
      <c r="N1" s="5"/>
      <c r="O1" s="5"/>
      <c r="P1" s="5"/>
      <c r="Q1" s="5"/>
      <c r="R1" s="5"/>
    </row>
    <row r="2" spans="1:24" ht="30" customHeight="1" x14ac:dyDescent="0.35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6"/>
      <c r="K2" s="6"/>
      <c r="L2" s="6"/>
      <c r="M2" s="6"/>
      <c r="N2" s="6"/>
      <c r="O2" s="6"/>
      <c r="P2" s="6"/>
      <c r="Q2" s="6"/>
      <c r="R2" s="6"/>
    </row>
    <row r="3" spans="1:24" s="3" customFormat="1" ht="7.5" customHeight="1" x14ac:dyDescent="0.25">
      <c r="S3"/>
      <c r="T3"/>
      <c r="U3"/>
      <c r="V3"/>
      <c r="W3"/>
      <c r="X3"/>
    </row>
    <row r="4" spans="1:24" s="3" customFormat="1" ht="22.5" customHeight="1" x14ac:dyDescent="0.25">
      <c r="A4" s="1"/>
      <c r="B4" s="73" t="s">
        <v>3</v>
      </c>
      <c r="C4" s="73"/>
      <c r="D4" s="73"/>
      <c r="E4" s="73"/>
      <c r="F4" s="73"/>
      <c r="G4" s="73"/>
      <c r="H4" s="73"/>
      <c r="I4" s="73"/>
      <c r="K4" s="1"/>
      <c r="L4" s="73" t="s">
        <v>4</v>
      </c>
      <c r="M4" s="73"/>
      <c r="N4" s="73"/>
      <c r="O4" s="73"/>
      <c r="P4" s="73"/>
      <c r="Q4" s="23"/>
      <c r="R4" s="23"/>
      <c r="S4"/>
      <c r="T4"/>
      <c r="U4"/>
      <c r="V4"/>
      <c r="W4"/>
      <c r="X4"/>
    </row>
    <row r="5" spans="1:24" s="3" customFormat="1" ht="15" customHeight="1" x14ac:dyDescent="0.25">
      <c r="A5" s="2"/>
      <c r="B5" s="33" t="s">
        <v>5</v>
      </c>
      <c r="C5" s="28" t="s">
        <v>6</v>
      </c>
      <c r="D5" s="29"/>
      <c r="E5" s="29"/>
      <c r="F5" s="29"/>
      <c r="G5" s="29"/>
      <c r="H5" s="29"/>
      <c r="I5" s="29"/>
      <c r="K5" s="1"/>
      <c r="L5" s="39" t="s">
        <v>7</v>
      </c>
      <c r="M5" s="39"/>
      <c r="N5" s="74"/>
      <c r="O5" s="74"/>
      <c r="P5" s="74"/>
      <c r="Q5" s="74"/>
      <c r="R5" s="23"/>
      <c r="S5"/>
      <c r="T5"/>
      <c r="U5"/>
      <c r="V5"/>
      <c r="W5"/>
      <c r="X5"/>
    </row>
    <row r="6" spans="1:24" s="3" customFormat="1" ht="15" customHeight="1" x14ac:dyDescent="0.25">
      <c r="A6" s="38"/>
      <c r="B6" s="33"/>
      <c r="C6" s="28"/>
      <c r="D6" s="29"/>
      <c r="E6" s="29"/>
      <c r="F6" s="29"/>
      <c r="G6" s="29"/>
      <c r="H6" s="29"/>
      <c r="I6" s="29"/>
      <c r="K6" s="2"/>
      <c r="L6" s="39" t="s">
        <v>8</v>
      </c>
      <c r="M6" s="39"/>
      <c r="N6" s="75"/>
      <c r="O6" s="75"/>
      <c r="P6" s="75"/>
      <c r="Q6" s="75"/>
      <c r="R6" s="23"/>
      <c r="S6"/>
      <c r="T6"/>
      <c r="U6"/>
      <c r="V6"/>
      <c r="W6"/>
      <c r="X6"/>
    </row>
    <row r="7" spans="1:24" s="3" customFormat="1" ht="15" customHeight="1" x14ac:dyDescent="0.25">
      <c r="A7" s="29"/>
      <c r="B7" s="33"/>
      <c r="C7" s="28"/>
      <c r="D7" s="29"/>
      <c r="E7" s="29"/>
      <c r="F7" s="29"/>
      <c r="G7" s="29"/>
      <c r="H7" s="29"/>
      <c r="I7" s="29"/>
      <c r="K7" s="38"/>
      <c r="L7" s="39" t="s">
        <v>9</v>
      </c>
      <c r="M7" s="39"/>
      <c r="N7" s="74" t="s">
        <v>10</v>
      </c>
      <c r="O7" s="74"/>
      <c r="P7" s="74"/>
      <c r="Q7" s="74"/>
      <c r="R7" s="23"/>
      <c r="S7"/>
      <c r="T7"/>
      <c r="U7"/>
      <c r="V7"/>
      <c r="W7"/>
      <c r="X7"/>
    </row>
    <row r="8" spans="1:24" s="3" customFormat="1" ht="15" customHeight="1" x14ac:dyDescent="0.25">
      <c r="A8" s="29"/>
      <c r="B8" s="33"/>
      <c r="C8" s="29"/>
      <c r="D8" s="29"/>
      <c r="E8" s="29"/>
      <c r="F8" s="29"/>
      <c r="G8" s="29"/>
      <c r="H8" s="29"/>
      <c r="I8" s="29"/>
      <c r="K8" s="29"/>
      <c r="L8" s="39" t="s">
        <v>11</v>
      </c>
      <c r="M8" s="39"/>
      <c r="N8" s="74" t="s">
        <v>12</v>
      </c>
      <c r="O8" s="74"/>
      <c r="P8" s="74"/>
      <c r="Q8" s="74"/>
      <c r="R8" s="23"/>
      <c r="S8"/>
      <c r="T8"/>
      <c r="U8"/>
      <c r="V8"/>
      <c r="W8"/>
      <c r="X8"/>
    </row>
    <row r="9" spans="1:24" s="3" customFormat="1" ht="15" customHeight="1" x14ac:dyDescent="0.25">
      <c r="A9" s="24"/>
      <c r="B9" s="21"/>
      <c r="C9" s="24"/>
      <c r="D9" s="24"/>
      <c r="E9" s="24"/>
      <c r="F9" s="24"/>
      <c r="G9" s="24"/>
      <c r="H9" s="24"/>
      <c r="I9" s="24"/>
      <c r="K9" s="29"/>
      <c r="L9" s="39" t="s">
        <v>13</v>
      </c>
      <c r="M9" s="39"/>
      <c r="N9" s="74" t="s">
        <v>14</v>
      </c>
      <c r="O9" s="74"/>
      <c r="P9" s="74"/>
      <c r="Q9" s="74"/>
      <c r="R9" s="23"/>
      <c r="S9"/>
      <c r="T9"/>
      <c r="U9"/>
      <c r="V9"/>
      <c r="W9"/>
      <c r="X9"/>
    </row>
    <row r="10" spans="1:24" s="3" customFormat="1" ht="1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K10" s="29"/>
      <c r="L10" s="39" t="s">
        <v>15</v>
      </c>
      <c r="M10" s="39"/>
      <c r="N10" s="72"/>
      <c r="O10" s="72"/>
      <c r="P10" s="72"/>
      <c r="Q10" s="72"/>
      <c r="R10" s="25"/>
      <c r="S10"/>
      <c r="T10"/>
      <c r="U10"/>
      <c r="V10"/>
      <c r="W10"/>
      <c r="X10"/>
    </row>
    <row r="11" spans="1:24" s="3" customFormat="1" ht="15" customHeight="1" thickBot="1" x14ac:dyDescent="0.3">
      <c r="A11" s="34"/>
      <c r="B11" s="34"/>
      <c r="C11" s="34"/>
      <c r="D11" s="34"/>
      <c r="E11" s="34"/>
      <c r="F11" s="34"/>
      <c r="G11" s="34"/>
      <c r="H11" s="34"/>
      <c r="I11" s="34"/>
      <c r="K11" s="34"/>
      <c r="L11" s="34"/>
      <c r="M11" s="34"/>
      <c r="N11" s="34"/>
      <c r="O11" s="34"/>
      <c r="P11" s="34"/>
      <c r="Q11" s="34"/>
      <c r="R11" s="34"/>
      <c r="S11"/>
      <c r="T11"/>
      <c r="U11"/>
      <c r="V11"/>
      <c r="W11"/>
      <c r="X11"/>
    </row>
    <row r="12" spans="1:24" s="3" customFormat="1" ht="7.5" customHeight="1" x14ac:dyDescent="0.25">
      <c r="K12" s="16"/>
      <c r="L12" s="16"/>
      <c r="M12" s="16"/>
      <c r="N12" s="16"/>
      <c r="O12" s="16"/>
      <c r="P12" s="16"/>
      <c r="Q12" s="16"/>
      <c r="R12" s="16"/>
      <c r="S12"/>
      <c r="T12"/>
      <c r="U12"/>
      <c r="V12"/>
      <c r="W12"/>
      <c r="X12"/>
    </row>
    <row r="13" spans="1:24" s="3" customFormat="1" ht="22.5" customHeight="1" x14ac:dyDescent="0.25">
      <c r="A13" s="28"/>
      <c r="B13" s="73" t="s">
        <v>16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N13" s="1"/>
      <c r="O13" s="73" t="s">
        <v>17</v>
      </c>
      <c r="P13" s="73"/>
      <c r="Q13" s="73"/>
      <c r="R13" s="30"/>
      <c r="S13"/>
      <c r="T13"/>
      <c r="U13"/>
      <c r="V13"/>
      <c r="W13"/>
      <c r="X13"/>
    </row>
    <row r="14" spans="1:24" s="3" customFormat="1" ht="15" customHeight="1" x14ac:dyDescent="0.25">
      <c r="A14" s="29"/>
      <c r="B14" s="72" t="s">
        <v>18</v>
      </c>
      <c r="C14" s="72"/>
      <c r="D14" s="72" t="s">
        <v>19</v>
      </c>
      <c r="E14" s="72"/>
      <c r="F14" s="72"/>
      <c r="G14" s="72"/>
      <c r="H14" s="72"/>
      <c r="I14" s="72"/>
      <c r="J14" s="72"/>
      <c r="K14" s="72"/>
      <c r="L14" s="72"/>
      <c r="N14" s="2"/>
      <c r="O14" s="17"/>
      <c r="P14" s="13"/>
      <c r="Q14" s="13"/>
      <c r="R14" s="29"/>
      <c r="S14"/>
      <c r="T14"/>
      <c r="U14"/>
      <c r="V14"/>
      <c r="W14"/>
      <c r="X14"/>
    </row>
    <row r="15" spans="1:24" s="3" customFormat="1" ht="15" customHeight="1" x14ac:dyDescent="0.25">
      <c r="A15" s="29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N15" s="38"/>
      <c r="O15" s="17"/>
      <c r="P15" s="26" t="s">
        <v>20</v>
      </c>
      <c r="Q15" s="13"/>
      <c r="R15" s="29"/>
      <c r="S15"/>
      <c r="T15"/>
      <c r="U15"/>
      <c r="V15"/>
      <c r="W15"/>
      <c r="X15"/>
    </row>
    <row r="16" spans="1:24" s="3" customFormat="1" ht="15" customHeight="1" x14ac:dyDescent="0.25">
      <c r="A16" s="29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N16" s="29"/>
      <c r="O16" s="17"/>
      <c r="P16" s="19" t="s">
        <v>21</v>
      </c>
      <c r="Q16" s="13"/>
      <c r="R16" s="29"/>
      <c r="S16"/>
      <c r="T16"/>
      <c r="U16"/>
      <c r="V16"/>
      <c r="W16"/>
      <c r="X16"/>
    </row>
    <row r="17" spans="1:24" s="3" customFormat="1" ht="15" customHeight="1" x14ac:dyDescent="0.25">
      <c r="A17" s="29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N17" s="29"/>
      <c r="O17" s="17"/>
      <c r="P17" t="s">
        <v>22</v>
      </c>
      <c r="Q17" s="13"/>
      <c r="R17" s="29"/>
      <c r="S17"/>
      <c r="T17"/>
      <c r="U17"/>
      <c r="V17"/>
      <c r="W17"/>
      <c r="X17"/>
    </row>
    <row r="18" spans="1:24" s="3" customFormat="1" ht="15" customHeight="1" x14ac:dyDescent="0.25">
      <c r="A18" s="2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N18" s="22"/>
      <c r="O18" s="27"/>
      <c r="P18" s="27"/>
      <c r="Q18" s="27"/>
      <c r="R18" s="22"/>
      <c r="S18"/>
      <c r="T18"/>
      <c r="U18"/>
      <c r="V18"/>
      <c r="W18"/>
      <c r="X18"/>
    </row>
    <row r="19" spans="1:24" ht="15.75" thickBo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N19" s="34"/>
      <c r="O19" s="34"/>
      <c r="P19" s="34"/>
      <c r="Q19" s="34"/>
      <c r="R19" s="34"/>
    </row>
    <row r="20" spans="1:24" x14ac:dyDescent="0.25">
      <c r="Q20" s="14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2021&amp;C&amp;10Page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3"/>
  <sheetViews>
    <sheetView zoomScale="145" zoomScaleNormal="14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5" customHeight="1" x14ac:dyDescent="0.25"/>
  <cols>
    <col min="1" max="1" width="1.5703125" style="12" customWidth="1"/>
    <col min="2" max="2" width="40.5703125" customWidth="1"/>
    <col min="3" max="10" width="11.5703125" customWidth="1"/>
    <col min="11" max="12" width="9.140625" customWidth="1"/>
  </cols>
  <sheetData>
    <row r="1" spans="1:13" ht="45" customHeight="1" x14ac:dyDescent="0.45">
      <c r="A1" s="4" t="str">
        <f>Welcome!A2</f>
        <v xml:space="preserve">VC Fund Returns </v>
      </c>
      <c r="B1" s="7"/>
      <c r="C1" s="9"/>
      <c r="D1" s="9"/>
      <c r="E1" s="9"/>
      <c r="F1" s="9"/>
      <c r="G1" s="9"/>
      <c r="H1" s="9"/>
      <c r="I1" s="9"/>
      <c r="J1" s="9"/>
      <c r="K1" s="9"/>
    </row>
    <row r="2" spans="1:13" ht="30" customHeight="1" x14ac:dyDescent="0.35">
      <c r="A2" s="11"/>
      <c r="B2" s="6"/>
      <c r="C2" s="8" t="s">
        <v>23</v>
      </c>
      <c r="D2" s="8" t="s">
        <v>24</v>
      </c>
      <c r="E2" s="8" t="s">
        <v>25</v>
      </c>
      <c r="F2" s="8" t="s">
        <v>26</v>
      </c>
      <c r="G2" s="8" t="s">
        <v>27</v>
      </c>
      <c r="H2" s="8" t="s">
        <v>28</v>
      </c>
      <c r="I2" s="8" t="s">
        <v>29</v>
      </c>
      <c r="J2" s="8" t="s">
        <v>30</v>
      </c>
      <c r="K2" s="8"/>
      <c r="M2" s="57"/>
    </row>
    <row r="3" spans="1:13" ht="15" customHeight="1" x14ac:dyDescent="0.25">
      <c r="D3" s="47"/>
    </row>
    <row r="4" spans="1:13" ht="15" customHeight="1" x14ac:dyDescent="0.25">
      <c r="A4" s="48" t="s">
        <v>31</v>
      </c>
    </row>
    <row r="5" spans="1:13" ht="15" customHeight="1" x14ac:dyDescent="0.25">
      <c r="B5" t="s">
        <v>32</v>
      </c>
      <c r="C5" s="58">
        <v>150</v>
      </c>
      <c r="E5" s="32"/>
    </row>
    <row r="6" spans="1:13" ht="15" customHeight="1" x14ac:dyDescent="0.25">
      <c r="C6" s="42"/>
      <c r="E6" s="32"/>
    </row>
    <row r="7" spans="1:13" ht="15" customHeight="1" x14ac:dyDescent="0.25">
      <c r="B7" t="s">
        <v>33</v>
      </c>
      <c r="C7" s="50">
        <f>SUM(D7:J7)</f>
        <v>6</v>
      </c>
      <c r="D7" s="58">
        <v>2</v>
      </c>
      <c r="E7" s="60">
        <v>2</v>
      </c>
      <c r="F7" s="60">
        <v>2</v>
      </c>
      <c r="G7" s="60">
        <v>0</v>
      </c>
      <c r="H7" s="60">
        <v>0</v>
      </c>
      <c r="I7" s="60">
        <v>0</v>
      </c>
      <c r="J7" s="60">
        <v>0</v>
      </c>
    </row>
    <row r="8" spans="1:13" ht="15" customHeight="1" x14ac:dyDescent="0.25">
      <c r="B8" t="s">
        <v>34</v>
      </c>
      <c r="C8">
        <f>SUM(D8:J8)</f>
        <v>150</v>
      </c>
      <c r="D8">
        <f>$C$5*D7/$C$7</f>
        <v>50</v>
      </c>
      <c r="E8">
        <f t="shared" ref="E8:J8" si="0">$C$5*E7/$C$7</f>
        <v>50</v>
      </c>
      <c r="F8">
        <f t="shared" si="0"/>
        <v>50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</row>
    <row r="9" spans="1:13" ht="15" customHeight="1" x14ac:dyDescent="0.25">
      <c r="C9" s="41"/>
      <c r="D9" s="40"/>
      <c r="E9" s="40"/>
      <c r="F9" s="40"/>
      <c r="G9" s="40"/>
      <c r="H9" s="40"/>
      <c r="I9" s="40"/>
      <c r="J9" s="40"/>
    </row>
    <row r="10" spans="1:13" ht="15" customHeight="1" x14ac:dyDescent="0.25">
      <c r="A10" s="31"/>
      <c r="B10" t="s">
        <v>35</v>
      </c>
      <c r="C10" s="61">
        <v>0.02</v>
      </c>
    </row>
    <row r="11" spans="1:13" ht="15" customHeight="1" x14ac:dyDescent="0.25">
      <c r="B11" t="s">
        <v>36</v>
      </c>
      <c r="C11" s="61">
        <v>0.2</v>
      </c>
    </row>
    <row r="12" spans="1:13" ht="15" customHeight="1" x14ac:dyDescent="0.25">
      <c r="C12" s="40"/>
    </row>
    <row r="13" spans="1:13" ht="15" customHeight="1" x14ac:dyDescent="0.25">
      <c r="A13" s="48" t="s">
        <v>37</v>
      </c>
      <c r="C13" s="40"/>
    </row>
    <row r="14" spans="1:13" ht="15" customHeight="1" x14ac:dyDescent="0.25">
      <c r="A14" s="48"/>
      <c r="B14" s="44" t="s">
        <v>38</v>
      </c>
      <c r="C14" s="40"/>
    </row>
    <row r="15" spans="1:13" ht="15" customHeight="1" x14ac:dyDescent="0.25">
      <c r="B15" t="s">
        <v>39</v>
      </c>
      <c r="C15" s="40"/>
    </row>
    <row r="16" spans="1:13" ht="15" customHeight="1" x14ac:dyDescent="0.25">
      <c r="B16" s="43" t="s">
        <v>40</v>
      </c>
      <c r="C16" s="40"/>
      <c r="D16" s="58">
        <v>2</v>
      </c>
      <c r="E16" s="58">
        <v>2.5</v>
      </c>
      <c r="F16" s="58">
        <v>3</v>
      </c>
      <c r="G16" s="58">
        <v>3.5</v>
      </c>
      <c r="H16" s="58">
        <v>4</v>
      </c>
      <c r="I16" s="58">
        <v>4.5</v>
      </c>
      <c r="J16" s="58">
        <v>5</v>
      </c>
    </row>
    <row r="17" spans="2:10" ht="15" customHeight="1" x14ac:dyDescent="0.25">
      <c r="B17" s="43" t="s">
        <v>41</v>
      </c>
      <c r="C17" s="62">
        <v>6</v>
      </c>
    </row>
    <row r="18" spans="2:10" ht="15" customHeight="1" x14ac:dyDescent="0.25">
      <c r="B18" t="s">
        <v>42</v>
      </c>
      <c r="C18" s="51"/>
    </row>
    <row r="19" spans="2:10" ht="15" customHeight="1" x14ac:dyDescent="0.25">
      <c r="B19" s="43" t="s">
        <v>40</v>
      </c>
      <c r="C19" s="51"/>
      <c r="D19" s="58">
        <v>4</v>
      </c>
      <c r="E19" s="58">
        <v>10</v>
      </c>
      <c r="F19" s="58">
        <v>20</v>
      </c>
      <c r="G19" s="58">
        <v>30</v>
      </c>
      <c r="H19" s="58">
        <v>40</v>
      </c>
      <c r="I19" s="58">
        <v>45</v>
      </c>
      <c r="J19" s="58">
        <v>50</v>
      </c>
    </row>
    <row r="20" spans="2:10" ht="15" customHeight="1" x14ac:dyDescent="0.25">
      <c r="B20" s="43" t="s">
        <v>41</v>
      </c>
      <c r="C20" s="62">
        <v>10</v>
      </c>
    </row>
    <row r="21" spans="2:10" ht="15" customHeight="1" x14ac:dyDescent="0.25">
      <c r="B21" t="s">
        <v>43</v>
      </c>
      <c r="C21" s="51"/>
    </row>
    <row r="22" spans="2:10" ht="15" customHeight="1" x14ac:dyDescent="0.25">
      <c r="B22" s="43" t="s">
        <v>40</v>
      </c>
      <c r="C22" s="51"/>
      <c r="D22" s="58">
        <v>4</v>
      </c>
      <c r="E22" s="58">
        <v>4</v>
      </c>
      <c r="F22" s="58">
        <v>6</v>
      </c>
      <c r="G22" s="58">
        <v>6</v>
      </c>
      <c r="H22" s="58">
        <v>8</v>
      </c>
      <c r="I22" s="58">
        <v>8</v>
      </c>
      <c r="J22" s="58">
        <v>10</v>
      </c>
    </row>
    <row r="23" spans="2:10" ht="15" customHeight="1" x14ac:dyDescent="0.25">
      <c r="B23" s="43" t="s">
        <v>41</v>
      </c>
      <c r="C23" s="62">
        <v>6</v>
      </c>
    </row>
    <row r="24" spans="2:10" ht="15" customHeight="1" x14ac:dyDescent="0.25">
      <c r="B24" t="s">
        <v>44</v>
      </c>
      <c r="C24" s="51"/>
    </row>
    <row r="25" spans="2:10" ht="15" customHeight="1" x14ac:dyDescent="0.25">
      <c r="B25" s="43" t="s">
        <v>40</v>
      </c>
      <c r="C25" s="51"/>
      <c r="D25" s="58">
        <v>5</v>
      </c>
      <c r="E25" s="58">
        <v>7</v>
      </c>
      <c r="F25" s="58">
        <v>9</v>
      </c>
      <c r="G25" s="58">
        <v>11</v>
      </c>
      <c r="H25" s="58">
        <v>13</v>
      </c>
      <c r="I25" s="58">
        <v>15</v>
      </c>
      <c r="J25" s="58">
        <v>15</v>
      </c>
    </row>
    <row r="26" spans="2:10" ht="15" customHeight="1" x14ac:dyDescent="0.25">
      <c r="B26" s="43" t="s">
        <v>41</v>
      </c>
      <c r="C26" s="62">
        <v>8</v>
      </c>
    </row>
    <row r="27" spans="2:10" ht="15" customHeight="1" x14ac:dyDescent="0.25">
      <c r="B27" s="43"/>
      <c r="C27" s="51"/>
    </row>
    <row r="28" spans="2:10" ht="15" customHeight="1" x14ac:dyDescent="0.25">
      <c r="B28" s="55" t="s">
        <v>45</v>
      </c>
      <c r="C28" s="51"/>
    </row>
    <row r="29" spans="2:10" ht="15" customHeight="1" x14ac:dyDescent="0.25">
      <c r="B29" t="s">
        <v>46</v>
      </c>
      <c r="C29" s="51"/>
    </row>
    <row r="30" spans="2:10" ht="15" customHeight="1" x14ac:dyDescent="0.25">
      <c r="B30" s="43" t="s">
        <v>40</v>
      </c>
      <c r="C30" s="51"/>
      <c r="D30" s="58">
        <v>1</v>
      </c>
      <c r="E30" s="58">
        <v>2</v>
      </c>
      <c r="F30" s="58">
        <v>3</v>
      </c>
      <c r="G30" s="58">
        <v>4</v>
      </c>
      <c r="H30" s="58">
        <v>5</v>
      </c>
      <c r="I30" s="58">
        <v>5</v>
      </c>
      <c r="J30" s="58">
        <v>5</v>
      </c>
    </row>
    <row r="31" spans="2:10" ht="15" customHeight="1" x14ac:dyDescent="0.25">
      <c r="B31" s="43" t="s">
        <v>47</v>
      </c>
      <c r="C31" s="58">
        <v>10</v>
      </c>
    </row>
    <row r="32" spans="2:10" ht="15" customHeight="1" x14ac:dyDescent="0.25">
      <c r="B32" t="s">
        <v>48</v>
      </c>
      <c r="C32" s="51"/>
    </row>
    <row r="33" spans="1:13" ht="15" customHeight="1" x14ac:dyDescent="0.25">
      <c r="B33" s="43" t="s">
        <v>40</v>
      </c>
      <c r="C33" s="51"/>
      <c r="D33" s="58">
        <v>3</v>
      </c>
      <c r="E33" s="58">
        <v>4</v>
      </c>
      <c r="F33" s="58">
        <v>6</v>
      </c>
      <c r="G33" s="58">
        <v>8</v>
      </c>
      <c r="H33" s="58">
        <v>10</v>
      </c>
      <c r="I33" s="58">
        <v>10</v>
      </c>
      <c r="J33" s="58">
        <v>10</v>
      </c>
    </row>
    <row r="34" spans="1:13" ht="15" customHeight="1" x14ac:dyDescent="0.25">
      <c r="B34" s="43" t="s">
        <v>47</v>
      </c>
      <c r="C34" s="58">
        <v>20</v>
      </c>
    </row>
    <row r="35" spans="1:13" ht="15" customHeight="1" x14ac:dyDescent="0.25">
      <c r="B35" s="43"/>
      <c r="C35" s="51"/>
    </row>
    <row r="36" spans="1:13" ht="15" customHeight="1" x14ac:dyDescent="0.25">
      <c r="A36" s="52" t="s">
        <v>49</v>
      </c>
      <c r="C36" s="40"/>
    </row>
    <row r="37" spans="1:13" ht="15" customHeight="1" x14ac:dyDescent="0.25">
      <c r="B37" s="43" t="str">
        <f>B15</f>
        <v>Port-Co 1</v>
      </c>
      <c r="C37" s="53" t="s">
        <v>50</v>
      </c>
      <c r="J37">
        <f>C17*J16</f>
        <v>30</v>
      </c>
    </row>
    <row r="38" spans="1:13" ht="15" customHeight="1" x14ac:dyDescent="0.25">
      <c r="B38" s="43" t="str">
        <f>B18</f>
        <v>Port-Co 2</v>
      </c>
      <c r="C38" s="53" t="s">
        <v>51</v>
      </c>
      <c r="J38">
        <f>C20*J19</f>
        <v>500</v>
      </c>
    </row>
    <row r="39" spans="1:13" ht="15" customHeight="1" x14ac:dyDescent="0.25">
      <c r="B39" s="43" t="str">
        <f>B21</f>
        <v>Port-Co 3</v>
      </c>
      <c r="C39" s="53" t="s">
        <v>50</v>
      </c>
      <c r="J39">
        <f>C23*J22</f>
        <v>60</v>
      </c>
    </row>
    <row r="40" spans="1:13" ht="15" customHeight="1" x14ac:dyDescent="0.25">
      <c r="B40" s="43" t="str">
        <f>B24</f>
        <v>Port-Co 4</v>
      </c>
      <c r="C40" s="53" t="s">
        <v>50</v>
      </c>
      <c r="D40" s="44"/>
      <c r="E40" s="44"/>
      <c r="J40">
        <f>C26*J25</f>
        <v>120</v>
      </c>
    </row>
    <row r="41" spans="1:13" ht="15" customHeight="1" x14ac:dyDescent="0.25">
      <c r="B41" s="46" t="s">
        <v>49</v>
      </c>
      <c r="D41">
        <f>SUM(D37:D40)</f>
        <v>0</v>
      </c>
      <c r="E41">
        <f t="shared" ref="E41:I41" si="1">SUM(E37:E40)</f>
        <v>0</v>
      </c>
      <c r="F41">
        <f t="shared" si="1"/>
        <v>0</v>
      </c>
      <c r="G41">
        <f t="shared" si="1"/>
        <v>0</v>
      </c>
      <c r="H41">
        <f t="shared" si="1"/>
        <v>0</v>
      </c>
      <c r="I41">
        <f t="shared" si="1"/>
        <v>0</v>
      </c>
      <c r="J41">
        <f>SUM(J37:J40)</f>
        <v>710</v>
      </c>
    </row>
    <row r="43" spans="1:13" ht="15" customHeight="1" x14ac:dyDescent="0.25">
      <c r="A43" s="48" t="s">
        <v>52</v>
      </c>
    </row>
    <row r="44" spans="1:13" ht="15" customHeight="1" x14ac:dyDescent="0.25">
      <c r="A44" s="48"/>
      <c r="B44" t="s">
        <v>53</v>
      </c>
      <c r="D44">
        <v>1</v>
      </c>
      <c r="E44">
        <v>2</v>
      </c>
      <c r="F44">
        <v>3</v>
      </c>
      <c r="G44">
        <v>4</v>
      </c>
      <c r="H44">
        <v>5</v>
      </c>
      <c r="I44">
        <v>6</v>
      </c>
      <c r="J44">
        <v>7</v>
      </c>
    </row>
    <row r="45" spans="1:13" ht="15" customHeight="1" x14ac:dyDescent="0.25">
      <c r="A45" s="48"/>
      <c r="B45" t="s">
        <v>54</v>
      </c>
      <c r="D45" s="49">
        <f>$C$10</f>
        <v>0.02</v>
      </c>
      <c r="E45" s="49">
        <f t="shared" ref="E45:J45" si="2">$C$10</f>
        <v>0.02</v>
      </c>
      <c r="F45" s="49">
        <f t="shared" si="2"/>
        <v>0.02</v>
      </c>
      <c r="G45" s="49">
        <f t="shared" si="2"/>
        <v>0.02</v>
      </c>
      <c r="H45" s="49">
        <f t="shared" si="2"/>
        <v>0.02</v>
      </c>
      <c r="I45" s="49">
        <f t="shared" si="2"/>
        <v>0.02</v>
      </c>
      <c r="J45" s="49">
        <f t="shared" si="2"/>
        <v>0.02</v>
      </c>
    </row>
    <row r="46" spans="1:13" ht="15" customHeight="1" x14ac:dyDescent="0.25">
      <c r="B46" t="s">
        <v>55</v>
      </c>
      <c r="D46">
        <f>$C$5*D45</f>
        <v>3</v>
      </c>
      <c r="E46">
        <f t="shared" ref="E46:J46" si="3">$C$5*E45</f>
        <v>3</v>
      </c>
      <c r="F46">
        <f t="shared" si="3"/>
        <v>3</v>
      </c>
      <c r="G46">
        <f t="shared" si="3"/>
        <v>3</v>
      </c>
      <c r="H46">
        <f t="shared" si="3"/>
        <v>3</v>
      </c>
      <c r="I46">
        <f t="shared" si="3"/>
        <v>3</v>
      </c>
      <c r="J46">
        <f t="shared" si="3"/>
        <v>3</v>
      </c>
      <c r="L46" s="42"/>
      <c r="M46" s="42"/>
    </row>
    <row r="47" spans="1:13" ht="15" customHeight="1" x14ac:dyDescent="0.25">
      <c r="D47" s="42"/>
      <c r="E47" s="42"/>
      <c r="F47" s="42"/>
      <c r="G47" s="42"/>
      <c r="H47" s="42"/>
      <c r="I47" s="42"/>
      <c r="J47" s="42"/>
      <c r="L47" s="42"/>
      <c r="M47" s="42"/>
    </row>
    <row r="48" spans="1:13" ht="15" customHeight="1" x14ac:dyDescent="0.25">
      <c r="A48" s="48" t="s">
        <v>57</v>
      </c>
    </row>
    <row r="49" spans="1:9" ht="15" customHeight="1" x14ac:dyDescent="0.25">
      <c r="B49" t="s">
        <v>58</v>
      </c>
      <c r="C49">
        <f>J41</f>
        <v>710</v>
      </c>
    </row>
    <row r="50" spans="1:9" ht="15" customHeight="1" x14ac:dyDescent="0.25">
      <c r="B50" t="s">
        <v>59</v>
      </c>
      <c r="C50">
        <f>C8</f>
        <v>150</v>
      </c>
    </row>
    <row r="51" spans="1:9" ht="15" customHeight="1" x14ac:dyDescent="0.25">
      <c r="B51" t="s">
        <v>36</v>
      </c>
      <c r="C51" s="45">
        <f>C11</f>
        <v>0.2</v>
      </c>
    </row>
    <row r="52" spans="1:9" ht="15" customHeight="1" x14ac:dyDescent="0.25">
      <c r="B52" t="s">
        <v>60</v>
      </c>
      <c r="C52">
        <f>(C49-C50)*C51</f>
        <v>112</v>
      </c>
    </row>
    <row r="54" spans="1:9" ht="15" customHeight="1" x14ac:dyDescent="0.25">
      <c r="A54" s="12" t="s">
        <v>61</v>
      </c>
    </row>
    <row r="55" spans="1:9" ht="15" customHeight="1" x14ac:dyDescent="0.25">
      <c r="B55" t="s">
        <v>62</v>
      </c>
      <c r="C55">
        <f>C49</f>
        <v>710</v>
      </c>
    </row>
    <row r="56" spans="1:9" ht="15" customHeight="1" x14ac:dyDescent="0.25">
      <c r="B56" t="s">
        <v>63</v>
      </c>
      <c r="C56">
        <f>C31+C34</f>
        <v>30</v>
      </c>
    </row>
    <row r="57" spans="1:9" ht="15" customHeight="1" x14ac:dyDescent="0.25">
      <c r="B57" t="s">
        <v>64</v>
      </c>
      <c r="C57">
        <f>C50</f>
        <v>150</v>
      </c>
    </row>
    <row r="58" spans="1:9" ht="15" customHeight="1" x14ac:dyDescent="0.25">
      <c r="B58" s="46" t="s">
        <v>82</v>
      </c>
      <c r="C58" s="54">
        <f>(C55+C56)/C57</f>
        <v>4.9333333333333336</v>
      </c>
    </row>
    <row r="60" spans="1:9" ht="15" customHeight="1" x14ac:dyDescent="0.25">
      <c r="A60" s="12" t="s">
        <v>65</v>
      </c>
    </row>
    <row r="61" spans="1:9" ht="15" customHeight="1" x14ac:dyDescent="0.25">
      <c r="B61" t="s">
        <v>66</v>
      </c>
      <c r="C61" s="63">
        <v>1</v>
      </c>
      <c r="D61" s="63">
        <v>2</v>
      </c>
      <c r="E61" s="63">
        <v>3</v>
      </c>
      <c r="F61" s="63">
        <v>4</v>
      </c>
      <c r="G61" s="63">
        <v>5</v>
      </c>
      <c r="H61" s="63">
        <v>6</v>
      </c>
      <c r="I61" s="56" t="s">
        <v>56</v>
      </c>
    </row>
    <row r="62" spans="1:9" ht="15" customHeight="1" x14ac:dyDescent="0.25">
      <c r="B62" t="s">
        <v>62</v>
      </c>
      <c r="C62">
        <f>J37</f>
        <v>30</v>
      </c>
      <c r="D62">
        <f>J38</f>
        <v>500</v>
      </c>
      <c r="E62">
        <f>J39</f>
        <v>60</v>
      </c>
      <c r="F62">
        <f>J40</f>
        <v>120</v>
      </c>
      <c r="I62">
        <f>SUM(C62:H62)</f>
        <v>710</v>
      </c>
    </row>
    <row r="63" spans="1:9" ht="15" customHeight="1" x14ac:dyDescent="0.25">
      <c r="B63" t="s">
        <v>67</v>
      </c>
      <c r="G63">
        <f>C31</f>
        <v>10</v>
      </c>
      <c r="H63">
        <f>C34</f>
        <v>20</v>
      </c>
      <c r="I63">
        <f>SUM(C63:H63)</f>
        <v>30</v>
      </c>
    </row>
    <row r="64" spans="1:9" ht="15" customHeight="1" x14ac:dyDescent="0.25">
      <c r="B64" t="s">
        <v>68</v>
      </c>
      <c r="C64">
        <f>$C$5/$C$7</f>
        <v>25</v>
      </c>
      <c r="D64">
        <f t="shared" ref="D64:H64" si="4">$C$5/$C$7</f>
        <v>25</v>
      </c>
      <c r="E64">
        <f t="shared" si="4"/>
        <v>25</v>
      </c>
      <c r="F64">
        <f t="shared" si="4"/>
        <v>25</v>
      </c>
      <c r="G64">
        <f t="shared" si="4"/>
        <v>25</v>
      </c>
      <c r="H64">
        <f t="shared" si="4"/>
        <v>25</v>
      </c>
      <c r="I64">
        <f>SUM(C64:H64)</f>
        <v>150</v>
      </c>
    </row>
    <row r="65" spans="1:10" ht="15" customHeight="1" x14ac:dyDescent="0.25">
      <c r="B65" s="46" t="s">
        <v>65</v>
      </c>
      <c r="C65" s="64">
        <f>C62/C64</f>
        <v>1.2</v>
      </c>
      <c r="D65" s="65">
        <f t="shared" ref="D65:F65" si="5">D62/D64</f>
        <v>20</v>
      </c>
      <c r="E65" s="64">
        <f t="shared" si="5"/>
        <v>2.4</v>
      </c>
      <c r="F65" s="64">
        <f t="shared" si="5"/>
        <v>4.8</v>
      </c>
      <c r="G65" s="65">
        <f>G63/G64</f>
        <v>0.4</v>
      </c>
      <c r="H65" s="65">
        <f>H63/H64</f>
        <v>0.8</v>
      </c>
      <c r="I65" s="54">
        <f>(I62+I63)/I64</f>
        <v>4.9333333333333336</v>
      </c>
    </row>
    <row r="67" spans="1:10" ht="15" customHeight="1" x14ac:dyDescent="0.25">
      <c r="A67" s="12" t="s">
        <v>69</v>
      </c>
    </row>
    <row r="68" spans="1:10" ht="15" customHeight="1" x14ac:dyDescent="0.25">
      <c r="B68" t="s">
        <v>62</v>
      </c>
      <c r="C68">
        <f>C55</f>
        <v>710</v>
      </c>
    </row>
    <row r="69" spans="1:10" ht="15" customHeight="1" x14ac:dyDescent="0.25">
      <c r="B69" t="s">
        <v>70</v>
      </c>
      <c r="C69">
        <f>C57</f>
        <v>150</v>
      </c>
    </row>
    <row r="70" spans="1:10" ht="15" customHeight="1" x14ac:dyDescent="0.25">
      <c r="B70" s="46" t="s">
        <v>69</v>
      </c>
      <c r="C70" s="54">
        <f>C68/C69</f>
        <v>4.7333333333333334</v>
      </c>
    </row>
    <row r="72" spans="1:10" ht="15" customHeight="1" x14ac:dyDescent="0.25">
      <c r="A72" s="12" t="s">
        <v>71</v>
      </c>
    </row>
    <row r="73" spans="1:10" ht="15" customHeight="1" x14ac:dyDescent="0.25">
      <c r="B73" t="s">
        <v>72</v>
      </c>
      <c r="D73">
        <f>D41</f>
        <v>0</v>
      </c>
      <c r="E73">
        <f t="shared" ref="E73:J73" si="6">E41</f>
        <v>0</v>
      </c>
      <c r="F73">
        <f t="shared" si="6"/>
        <v>0</v>
      </c>
      <c r="G73">
        <f t="shared" si="6"/>
        <v>0</v>
      </c>
      <c r="H73">
        <f t="shared" si="6"/>
        <v>0</v>
      </c>
      <c r="I73">
        <f t="shared" si="6"/>
        <v>0</v>
      </c>
      <c r="J73">
        <f t="shared" si="6"/>
        <v>710</v>
      </c>
    </row>
    <row r="74" spans="1:10" ht="15" customHeight="1" x14ac:dyDescent="0.25">
      <c r="B74" t="s">
        <v>73</v>
      </c>
      <c r="D74">
        <f>D8</f>
        <v>50</v>
      </c>
      <c r="E74">
        <f t="shared" ref="E74:J74" si="7">E8</f>
        <v>50</v>
      </c>
      <c r="F74">
        <f t="shared" si="7"/>
        <v>50</v>
      </c>
      <c r="G74">
        <f t="shared" si="7"/>
        <v>0</v>
      </c>
      <c r="H74">
        <f t="shared" si="7"/>
        <v>0</v>
      </c>
      <c r="I74">
        <f t="shared" si="7"/>
        <v>0</v>
      </c>
      <c r="J74">
        <f t="shared" si="7"/>
        <v>0</v>
      </c>
    </row>
    <row r="75" spans="1:10" ht="15" customHeight="1" x14ac:dyDescent="0.25">
      <c r="B75" t="s">
        <v>74</v>
      </c>
      <c r="D75">
        <f>D73-D74</f>
        <v>-50</v>
      </c>
      <c r="E75">
        <f t="shared" ref="E75:J75" si="8">E73-E74</f>
        <v>-50</v>
      </c>
      <c r="F75">
        <f t="shared" si="8"/>
        <v>-50</v>
      </c>
      <c r="G75">
        <f t="shared" si="8"/>
        <v>0</v>
      </c>
      <c r="H75">
        <f t="shared" si="8"/>
        <v>0</v>
      </c>
      <c r="I75">
        <f t="shared" si="8"/>
        <v>0</v>
      </c>
      <c r="J75">
        <f t="shared" si="8"/>
        <v>710</v>
      </c>
    </row>
    <row r="76" spans="1:10" ht="15" customHeight="1" x14ac:dyDescent="0.25">
      <c r="B76" t="s">
        <v>75</v>
      </c>
      <c r="C76" s="49">
        <f>IRR(D75:J75)</f>
        <v>0.35632725121388353</v>
      </c>
    </row>
    <row r="78" spans="1:10" ht="15" customHeight="1" x14ac:dyDescent="0.25">
      <c r="A78" s="12" t="s">
        <v>76</v>
      </c>
    </row>
    <row r="79" spans="1:10" ht="15" customHeight="1" x14ac:dyDescent="0.25">
      <c r="B79" t="s">
        <v>74</v>
      </c>
      <c r="D79">
        <f>D75</f>
        <v>-50</v>
      </c>
      <c r="E79">
        <f t="shared" ref="E79:J79" si="9">E75</f>
        <v>-50</v>
      </c>
      <c r="F79">
        <f t="shared" si="9"/>
        <v>-50</v>
      </c>
      <c r="G79">
        <f t="shared" si="9"/>
        <v>0</v>
      </c>
      <c r="H79">
        <f t="shared" si="9"/>
        <v>0</v>
      </c>
      <c r="I79">
        <f t="shared" si="9"/>
        <v>0</v>
      </c>
      <c r="J79">
        <f t="shared" si="9"/>
        <v>710</v>
      </c>
    </row>
    <row r="80" spans="1:10" ht="15" customHeight="1" x14ac:dyDescent="0.25">
      <c r="B80" t="s">
        <v>77</v>
      </c>
      <c r="D80">
        <f>D46*-1</f>
        <v>-3</v>
      </c>
      <c r="E80">
        <f t="shared" ref="E80:J80" si="10">E46*-1</f>
        <v>-3</v>
      </c>
      <c r="F80">
        <f t="shared" si="10"/>
        <v>-3</v>
      </c>
      <c r="G80">
        <f t="shared" si="10"/>
        <v>-3</v>
      </c>
      <c r="H80">
        <f t="shared" si="10"/>
        <v>-3</v>
      </c>
      <c r="I80">
        <f t="shared" si="10"/>
        <v>-3</v>
      </c>
      <c r="J80">
        <f t="shared" si="10"/>
        <v>-3</v>
      </c>
    </row>
    <row r="81" spans="2:10" ht="15" customHeight="1" x14ac:dyDescent="0.25">
      <c r="B81" t="s">
        <v>78</v>
      </c>
      <c r="D81" s="59"/>
      <c r="E81" s="59"/>
      <c r="F81" s="59"/>
      <c r="G81" s="59"/>
      <c r="H81" s="59"/>
      <c r="I81" s="59"/>
      <c r="J81">
        <f>C52*-1</f>
        <v>-112</v>
      </c>
    </row>
    <row r="82" spans="2:10" ht="15" customHeight="1" x14ac:dyDescent="0.25">
      <c r="B82" t="s">
        <v>79</v>
      </c>
      <c r="D82">
        <f>SUM(D79:D81)</f>
        <v>-53</v>
      </c>
      <c r="E82">
        <f t="shared" ref="E82:J82" si="11">SUM(E79:E81)</f>
        <v>-53</v>
      </c>
      <c r="F82">
        <f t="shared" si="11"/>
        <v>-53</v>
      </c>
      <c r="G82">
        <f t="shared" si="11"/>
        <v>-3</v>
      </c>
      <c r="H82">
        <f t="shared" si="11"/>
        <v>-3</v>
      </c>
      <c r="I82">
        <f t="shared" si="11"/>
        <v>-3</v>
      </c>
      <c r="J82">
        <f t="shared" si="11"/>
        <v>595</v>
      </c>
    </row>
    <row r="83" spans="2:10" ht="15" customHeight="1" x14ac:dyDescent="0.25">
      <c r="B83" t="s">
        <v>80</v>
      </c>
      <c r="C83" s="49">
        <f>IRR(D82:J82)</f>
        <v>0.28972668802622636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2021&amp;C&amp;10Page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5C1CC3-B634-4122-9DB2-682BB664A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2794D9-9129-4D94-BE38-4750773993AD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9B55F140-D700-4462-BDD3-57A163837F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</dc:creator>
  <cp:keywords/>
  <dc:description/>
  <cp:lastModifiedBy>Andrew Jones</cp:lastModifiedBy>
  <cp:revision/>
  <dcterms:created xsi:type="dcterms:W3CDTF">2016-02-03T14:06:14Z</dcterms:created>
  <dcterms:modified xsi:type="dcterms:W3CDTF">2025-09-22T10:10:25Z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