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G:\My Drive\Analyst Materials\3000s Modeling and Forecasting\3020 Introduction to Modeling - Development\"/>
    </mc:Choice>
  </mc:AlternateContent>
  <xr:revisionPtr revIDLastSave="0" documentId="13_ncr:1_{CEFF5DDD-870B-40AA-A12D-EC917129A408}" xr6:coauthVersionLast="28" xr6:coauthVersionMax="28" xr10:uidLastSave="{00000000-0000-0000-0000-000000000000}"/>
  <bookViews>
    <workbookView xWindow="0" yWindow="0" windowWidth="20730" windowHeight="11760" xr2:uid="{00000000-000D-0000-FFFF-FFFF00000000}"/>
  </bookViews>
  <sheets>
    <sheet name="Welcome" sheetId="1" r:id="rId1"/>
    <sheet name="Info" sheetId="6" r:id="rId2"/>
    <sheet name="Simple 1" sheetId="2" r:id="rId3"/>
    <sheet name="Simple 2" sheetId="7" r:id="rId4"/>
    <sheet name="Simple 3" sheetId="8" r:id="rId5"/>
  </sheets>
  <definedNames>
    <definedName name="switch">Info!$N$10</definedName>
  </definedNames>
  <calcPr calcId="171027" calcMode="autoNoTable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D48" i="8" l="1"/>
  <c r="C48" i="8"/>
  <c r="D147" i="8" l="1"/>
  <c r="D150" i="8" s="1"/>
  <c r="D153" i="8" s="1"/>
  <c r="C147" i="8"/>
  <c r="C150" i="8" s="1"/>
  <c r="C153" i="8" s="1"/>
  <c r="D195" i="8"/>
  <c r="E193" i="8"/>
  <c r="B181" i="8"/>
  <c r="B180" i="8"/>
  <c r="E171" i="8"/>
  <c r="E188" i="8" s="1"/>
  <c r="D169" i="8"/>
  <c r="D172" i="8" s="1"/>
  <c r="D175" i="8" s="1"/>
  <c r="C169" i="8"/>
  <c r="C172" i="8" s="1"/>
  <c r="C175" i="8" s="1"/>
  <c r="C177" i="8" s="1"/>
  <c r="D162" i="8"/>
  <c r="D165" i="8" s="1"/>
  <c r="C162" i="8"/>
  <c r="C165" i="8" s="1"/>
  <c r="H155" i="8"/>
  <c r="G155" i="8"/>
  <c r="F155" i="8"/>
  <c r="E155" i="8"/>
  <c r="E144" i="8"/>
  <c r="E149" i="8" s="1"/>
  <c r="E168" i="8" s="1"/>
  <c r="E140" i="8" s="1"/>
  <c r="D140" i="8"/>
  <c r="C140" i="8"/>
  <c r="B140" i="8"/>
  <c r="D139" i="8"/>
  <c r="C139" i="8"/>
  <c r="B139" i="8"/>
  <c r="D138" i="8"/>
  <c r="C138" i="8"/>
  <c r="B138" i="8"/>
  <c r="D137" i="8"/>
  <c r="C137" i="8"/>
  <c r="B137" i="8"/>
  <c r="D134" i="8"/>
  <c r="E130" i="8" s="1"/>
  <c r="C134" i="8"/>
  <c r="H133" i="8"/>
  <c r="H190" i="8" s="1"/>
  <c r="G133" i="8"/>
  <c r="G190" i="8" s="1"/>
  <c r="F133" i="8"/>
  <c r="F190" i="8" s="1"/>
  <c r="E133" i="8"/>
  <c r="E190" i="8" s="1"/>
  <c r="D127" i="8"/>
  <c r="E124" i="8" s="1"/>
  <c r="C127" i="8"/>
  <c r="D126" i="8"/>
  <c r="C126" i="8"/>
  <c r="D120" i="8"/>
  <c r="C120" i="8"/>
  <c r="D118" i="8"/>
  <c r="D117" i="8"/>
  <c r="D116" i="8"/>
  <c r="C116" i="8"/>
  <c r="D115" i="8"/>
  <c r="C115" i="8"/>
  <c r="D113" i="8"/>
  <c r="C113" i="8"/>
  <c r="D112" i="8"/>
  <c r="C112" i="8"/>
  <c r="D111" i="8"/>
  <c r="C111" i="8"/>
  <c r="D108" i="8"/>
  <c r="C108" i="8"/>
  <c r="D107" i="8"/>
  <c r="C107" i="8"/>
  <c r="D106" i="8"/>
  <c r="D74" i="7"/>
  <c r="D77" i="7" s="1"/>
  <c r="C74" i="7"/>
  <c r="C77" i="7" s="1"/>
  <c r="D70" i="7"/>
  <c r="C70" i="7"/>
  <c r="D65" i="7"/>
  <c r="C65" i="7"/>
  <c r="D114" i="8" l="1"/>
  <c r="C141" i="8"/>
  <c r="D177" i="8"/>
  <c r="D141" i="8"/>
  <c r="F171" i="8"/>
  <c r="D109" i="8"/>
  <c r="D156" i="8"/>
  <c r="D131" i="8"/>
  <c r="D119" i="8" s="1"/>
  <c r="E126" i="8"/>
  <c r="C109" i="8"/>
  <c r="E145" i="8"/>
  <c r="E160" i="8"/>
  <c r="E137" i="8" s="1"/>
  <c r="F144" i="8"/>
  <c r="E125" i="8"/>
  <c r="E185" i="8" s="1"/>
  <c r="E186" i="8" s="1"/>
  <c r="F188" i="8" l="1"/>
  <c r="G171" i="8"/>
  <c r="E146" i="8"/>
  <c r="E181" i="8" s="1"/>
  <c r="E127" i="8"/>
  <c r="G144" i="8"/>
  <c r="F160" i="8"/>
  <c r="F137" i="8" s="1"/>
  <c r="F145" i="8"/>
  <c r="F149" i="8"/>
  <c r="F168" i="8" s="1"/>
  <c r="F140" i="8" s="1"/>
  <c r="F125" i="8"/>
  <c r="F185" i="8" s="1"/>
  <c r="F186" i="8" s="1"/>
  <c r="E167" i="8"/>
  <c r="E161" i="8"/>
  <c r="E138" i="8" s="1"/>
  <c r="C156" i="8"/>
  <c r="C131" i="8"/>
  <c r="C119" i="8" s="1"/>
  <c r="E147" i="8" l="1"/>
  <c r="E150" i="8" s="1"/>
  <c r="E152" i="8" s="1"/>
  <c r="E153" i="8" s="1"/>
  <c r="H171" i="8"/>
  <c r="H188" i="8" s="1"/>
  <c r="G188" i="8"/>
  <c r="E164" i="8"/>
  <c r="F124" i="8"/>
  <c r="F167" i="8"/>
  <c r="F161" i="8"/>
  <c r="F138" i="8" s="1"/>
  <c r="E169" i="8"/>
  <c r="E172" i="8" s="1"/>
  <c r="E139" i="8"/>
  <c r="E141" i="8" s="1"/>
  <c r="G160" i="8"/>
  <c r="G137" i="8" s="1"/>
  <c r="G145" i="8"/>
  <c r="G149" i="8"/>
  <c r="G168" i="8" s="1"/>
  <c r="G140" i="8" s="1"/>
  <c r="G125" i="8"/>
  <c r="G185" i="8" s="1"/>
  <c r="G186" i="8" s="1"/>
  <c r="H144" i="8"/>
  <c r="G167" i="8" l="1"/>
  <c r="G161" i="8"/>
  <c r="G138" i="8" s="1"/>
  <c r="E180" i="8"/>
  <c r="E156" i="8"/>
  <c r="E131" i="8"/>
  <c r="H149" i="8"/>
  <c r="H168" i="8" s="1"/>
  <c r="H140" i="8" s="1"/>
  <c r="H125" i="8"/>
  <c r="H185" i="8" s="1"/>
  <c r="H186" i="8" s="1"/>
  <c r="H160" i="8"/>
  <c r="H137" i="8" s="1"/>
  <c r="H145" i="8"/>
  <c r="E182" i="8"/>
  <c r="F169" i="8"/>
  <c r="F172" i="8" s="1"/>
  <c r="F139" i="8"/>
  <c r="F141" i="8" s="1"/>
  <c r="F126" i="8"/>
  <c r="F146" i="8" s="1"/>
  <c r="F181" i="8" s="1"/>
  <c r="F127" i="8" l="1"/>
  <c r="F147" i="8"/>
  <c r="F150" i="8" s="1"/>
  <c r="F182" i="8"/>
  <c r="E132" i="8"/>
  <c r="G139" i="8"/>
  <c r="G141" i="8" s="1"/>
  <c r="G169" i="8"/>
  <c r="G172" i="8" s="1"/>
  <c r="E183" i="8"/>
  <c r="H167" i="8"/>
  <c r="H161" i="8"/>
  <c r="H138" i="8" s="1"/>
  <c r="E189" i="8" l="1"/>
  <c r="E191" i="8" s="1"/>
  <c r="E194" i="8" s="1"/>
  <c r="E195" i="8" s="1"/>
  <c r="E134" i="8"/>
  <c r="F152" i="8"/>
  <c r="F153" i="8" s="1"/>
  <c r="H139" i="8"/>
  <c r="H141" i="8" s="1"/>
  <c r="H182" i="8" s="1"/>
  <c r="H169" i="8"/>
  <c r="H172" i="8" s="1"/>
  <c r="F164" i="8"/>
  <c r="G124" i="8"/>
  <c r="G182" i="8"/>
  <c r="F131" i="8" l="1"/>
  <c r="F180" i="8"/>
  <c r="F183" i="8" s="1"/>
  <c r="F156" i="8"/>
  <c r="F193" i="8"/>
  <c r="E159" i="8"/>
  <c r="E162" i="8" s="1"/>
  <c r="E165" i="8" s="1"/>
  <c r="G126" i="8"/>
  <c r="G146" i="8" s="1"/>
  <c r="G181" i="8" s="1"/>
  <c r="E174" i="8"/>
  <c r="E175" i="8" s="1"/>
  <c r="F130" i="8"/>
  <c r="G127" i="8" l="1"/>
  <c r="G164" i="8" s="1"/>
  <c r="G147" i="8"/>
  <c r="G150" i="8" s="1"/>
  <c r="F132" i="8"/>
  <c r="E177" i="8"/>
  <c r="D94" i="7"/>
  <c r="E92" i="7" s="1"/>
  <c r="D79" i="7"/>
  <c r="C79" i="7"/>
  <c r="E73" i="7"/>
  <c r="F73" i="7" s="1"/>
  <c r="E69" i="7"/>
  <c r="E63" i="7"/>
  <c r="F63" i="7" s="1"/>
  <c r="D60" i="7"/>
  <c r="D59" i="7"/>
  <c r="C59" i="7"/>
  <c r="D58" i="7"/>
  <c r="D57" i="7"/>
  <c r="C57" i="7"/>
  <c r="D56" i="7"/>
  <c r="D96" i="8"/>
  <c r="E94" i="8" s="1"/>
  <c r="B90" i="8"/>
  <c r="E72" i="8"/>
  <c r="E89" i="8" s="1"/>
  <c r="D70" i="8"/>
  <c r="D73" i="8" s="1"/>
  <c r="D76" i="8" s="1"/>
  <c r="C70" i="8"/>
  <c r="C73" i="8" s="1"/>
  <c r="C76" i="8" s="1"/>
  <c r="D63" i="8"/>
  <c r="D66" i="8" s="1"/>
  <c r="C63" i="8"/>
  <c r="C66" i="8" s="1"/>
  <c r="H56" i="8"/>
  <c r="G56" i="8"/>
  <c r="F56" i="8"/>
  <c r="E56" i="8"/>
  <c r="D51" i="8"/>
  <c r="C51" i="8"/>
  <c r="C54" i="8" s="1"/>
  <c r="E45" i="8"/>
  <c r="D41" i="8"/>
  <c r="C41" i="8"/>
  <c r="B41" i="8"/>
  <c r="D40" i="8"/>
  <c r="C40" i="8"/>
  <c r="B40" i="8"/>
  <c r="D39" i="8"/>
  <c r="C39" i="8"/>
  <c r="B39" i="8"/>
  <c r="D38" i="8"/>
  <c r="C38" i="8"/>
  <c r="B38" i="8"/>
  <c r="D35" i="8"/>
  <c r="E31" i="8" s="1"/>
  <c r="C35" i="8"/>
  <c r="H34" i="8"/>
  <c r="H91" i="8" s="1"/>
  <c r="G34" i="8"/>
  <c r="G91" i="8" s="1"/>
  <c r="F34" i="8"/>
  <c r="F91" i="8" s="1"/>
  <c r="E34" i="8"/>
  <c r="E91" i="8" s="1"/>
  <c r="D28" i="8"/>
  <c r="E25" i="8" s="1"/>
  <c r="C28" i="8"/>
  <c r="D27" i="8"/>
  <c r="C27" i="8"/>
  <c r="E26" i="8"/>
  <c r="E86" i="8" s="1"/>
  <c r="E87" i="8" s="1"/>
  <c r="D21" i="8"/>
  <c r="C21" i="8"/>
  <c r="D19" i="8"/>
  <c r="D18" i="8"/>
  <c r="D17" i="8"/>
  <c r="C17" i="8"/>
  <c r="D16" i="8"/>
  <c r="C16" i="8"/>
  <c r="D15" i="8"/>
  <c r="D14" i="8"/>
  <c r="C14" i="8"/>
  <c r="D13" i="8"/>
  <c r="C13" i="8"/>
  <c r="D12" i="8"/>
  <c r="C12" i="8"/>
  <c r="D9" i="8"/>
  <c r="C9" i="8"/>
  <c r="D8" i="8"/>
  <c r="C8" i="8"/>
  <c r="D7" i="8"/>
  <c r="F45" i="8" l="1"/>
  <c r="C78" i="8"/>
  <c r="D42" i="8"/>
  <c r="E50" i="8"/>
  <c r="E69" i="8" s="1"/>
  <c r="E41" i="8" s="1"/>
  <c r="F189" i="8"/>
  <c r="F191" i="8" s="1"/>
  <c r="F194" i="8" s="1"/>
  <c r="F195" i="8" s="1"/>
  <c r="G193" i="8" s="1"/>
  <c r="C42" i="8"/>
  <c r="H124" i="8"/>
  <c r="H126" i="8" s="1"/>
  <c r="H146" i="8" s="1"/>
  <c r="H181" i="8" s="1"/>
  <c r="G152" i="8"/>
  <c r="G153" i="8" s="1"/>
  <c r="F134" i="8"/>
  <c r="F64" i="7"/>
  <c r="F72" i="7" s="1"/>
  <c r="F74" i="7" s="1"/>
  <c r="G73" i="7"/>
  <c r="G89" i="7" s="1"/>
  <c r="G90" i="7" s="1"/>
  <c r="F89" i="7"/>
  <c r="F90" i="7" s="1"/>
  <c r="E89" i="7"/>
  <c r="E90" i="7" s="1"/>
  <c r="G63" i="7"/>
  <c r="E64" i="7"/>
  <c r="E72" i="7" s="1"/>
  <c r="F69" i="7"/>
  <c r="F86" i="7" s="1"/>
  <c r="F87" i="7" s="1"/>
  <c r="E86" i="7"/>
  <c r="E87" i="7" s="1"/>
  <c r="F61" i="8"/>
  <c r="F38" i="8" s="1"/>
  <c r="F46" i="8"/>
  <c r="F50" i="8"/>
  <c r="F69" i="8" s="1"/>
  <c r="F41" i="8" s="1"/>
  <c r="F26" i="8"/>
  <c r="F86" i="8" s="1"/>
  <c r="F87" i="8" s="1"/>
  <c r="G45" i="8"/>
  <c r="C32" i="8"/>
  <c r="C20" i="8" s="1"/>
  <c r="C57" i="8"/>
  <c r="D78" i="8"/>
  <c r="D54" i="8"/>
  <c r="D10" i="8"/>
  <c r="C10" i="8"/>
  <c r="F72" i="8"/>
  <c r="E27" i="8"/>
  <c r="E46" i="8"/>
  <c r="E61" i="8"/>
  <c r="E38" i="8" s="1"/>
  <c r="D16" i="7"/>
  <c r="C16" i="7"/>
  <c r="D45" i="7"/>
  <c r="E43" i="7" s="1"/>
  <c r="D25" i="7"/>
  <c r="D28" i="7" s="1"/>
  <c r="C25" i="7"/>
  <c r="C28" i="7" s="1"/>
  <c r="E24" i="7"/>
  <c r="E40" i="7" s="1"/>
  <c r="E41" i="7" s="1"/>
  <c r="D21" i="7"/>
  <c r="C21" i="7"/>
  <c r="E20" i="7"/>
  <c r="F14" i="7"/>
  <c r="F15" i="7" s="1"/>
  <c r="F23" i="7" s="1"/>
  <c r="E14" i="7"/>
  <c r="D11" i="7"/>
  <c r="D10" i="7"/>
  <c r="C10" i="7"/>
  <c r="D9" i="7"/>
  <c r="D8" i="7"/>
  <c r="C8" i="7"/>
  <c r="D7" i="7"/>
  <c r="D48" i="2"/>
  <c r="C48" i="2"/>
  <c r="E51" i="2"/>
  <c r="F51" i="2"/>
  <c r="G51" i="2"/>
  <c r="D56" i="2"/>
  <c r="D59" i="2" s="1"/>
  <c r="C56" i="2"/>
  <c r="C59" i="2" s="1"/>
  <c r="E55" i="2"/>
  <c r="F55" i="2" s="1"/>
  <c r="F56" i="2" s="1"/>
  <c r="D53" i="2"/>
  <c r="C53" i="2"/>
  <c r="E46" i="2"/>
  <c r="E47" i="2" s="1"/>
  <c r="E52" i="2" s="1"/>
  <c r="D42" i="2"/>
  <c r="D41" i="2"/>
  <c r="C41" i="2"/>
  <c r="D40" i="2"/>
  <c r="C40" i="2"/>
  <c r="D39" i="2"/>
  <c r="F46" i="2" l="1"/>
  <c r="G46" i="2" s="1"/>
  <c r="C61" i="2"/>
  <c r="D61" i="2"/>
  <c r="D30" i="7"/>
  <c r="F159" i="8"/>
  <c r="F162" i="8" s="1"/>
  <c r="F165" i="8" s="1"/>
  <c r="C30" i="7"/>
  <c r="F65" i="7"/>
  <c r="F83" i="7"/>
  <c r="E74" i="7"/>
  <c r="E56" i="2"/>
  <c r="H127" i="8"/>
  <c r="G131" i="8"/>
  <c r="G132" i="8" s="1"/>
  <c r="G156" i="8"/>
  <c r="G180" i="8"/>
  <c r="G183" i="8" s="1"/>
  <c r="H147" i="8"/>
  <c r="H150" i="8" s="1"/>
  <c r="F174" i="8"/>
  <c r="F175" i="8" s="1"/>
  <c r="G130" i="8"/>
  <c r="H164" i="8"/>
  <c r="E65" i="7"/>
  <c r="G64" i="7"/>
  <c r="G72" i="7" s="1"/>
  <c r="G74" i="7" s="1"/>
  <c r="E83" i="7"/>
  <c r="G69" i="7"/>
  <c r="G86" i="7" s="1"/>
  <c r="G87" i="7" s="1"/>
  <c r="F82" i="7"/>
  <c r="E68" i="8"/>
  <c r="E62" i="8"/>
  <c r="E39" i="8" s="1"/>
  <c r="G46" i="8"/>
  <c r="G50" i="8"/>
  <c r="G69" i="8" s="1"/>
  <c r="G41" i="8" s="1"/>
  <c r="G26" i="8"/>
  <c r="G86" i="8" s="1"/>
  <c r="G87" i="8" s="1"/>
  <c r="H45" i="8"/>
  <c r="G61" i="8"/>
  <c r="G38" i="8" s="1"/>
  <c r="F68" i="8"/>
  <c r="F62" i="8"/>
  <c r="F39" i="8" s="1"/>
  <c r="E82" i="8"/>
  <c r="E47" i="8"/>
  <c r="E48" i="8" s="1"/>
  <c r="E51" i="8" s="1"/>
  <c r="F89" i="8"/>
  <c r="G72" i="8"/>
  <c r="D57" i="8"/>
  <c r="D32" i="8"/>
  <c r="D20" i="8" s="1"/>
  <c r="E28" i="8"/>
  <c r="F16" i="7"/>
  <c r="G14" i="7"/>
  <c r="F24" i="7"/>
  <c r="E15" i="7"/>
  <c r="F20" i="7"/>
  <c r="F37" i="7" s="1"/>
  <c r="F38" i="7" s="1"/>
  <c r="E37" i="7"/>
  <c r="E38" i="7" s="1"/>
  <c r="E53" i="2"/>
  <c r="E48" i="2"/>
  <c r="E58" i="2" s="1"/>
  <c r="E59" i="2" s="1"/>
  <c r="G47" i="2"/>
  <c r="F47" i="2"/>
  <c r="G55" i="2"/>
  <c r="G56" i="2" s="1"/>
  <c r="F177" i="8" l="1"/>
  <c r="F84" i="7"/>
  <c r="F93" i="7" s="1"/>
  <c r="G189" i="8"/>
  <c r="G191" i="8" s="1"/>
  <c r="G194" i="8" s="1"/>
  <c r="G195" i="8" s="1"/>
  <c r="G134" i="8"/>
  <c r="H130" i="8" s="1"/>
  <c r="H152" i="8"/>
  <c r="H153" i="8" s="1"/>
  <c r="G65" i="7"/>
  <c r="E76" i="7"/>
  <c r="F76" i="7" s="1"/>
  <c r="F77" i="7" s="1"/>
  <c r="E82" i="7"/>
  <c r="E84" i="7" s="1"/>
  <c r="E93" i="7" s="1"/>
  <c r="E94" i="7" s="1"/>
  <c r="G83" i="7"/>
  <c r="E53" i="8"/>
  <c r="E54" i="8" s="1"/>
  <c r="H50" i="8"/>
  <c r="H69" i="8" s="1"/>
  <c r="H41" i="8" s="1"/>
  <c r="H26" i="8"/>
  <c r="H86" i="8" s="1"/>
  <c r="H87" i="8" s="1"/>
  <c r="H61" i="8"/>
  <c r="H38" i="8" s="1"/>
  <c r="H46" i="8"/>
  <c r="G62" i="8"/>
  <c r="G39" i="8" s="1"/>
  <c r="G68" i="8"/>
  <c r="F40" i="8"/>
  <c r="F42" i="8" s="1"/>
  <c r="F70" i="8"/>
  <c r="F73" i="8" s="1"/>
  <c r="E65" i="8"/>
  <c r="F25" i="8"/>
  <c r="H72" i="8"/>
  <c r="H89" i="8" s="1"/>
  <c r="G89" i="8"/>
  <c r="E40" i="8"/>
  <c r="E42" i="8" s="1"/>
  <c r="E70" i="8"/>
  <c r="E73" i="8" s="1"/>
  <c r="E23" i="7"/>
  <c r="E34" i="7" s="1"/>
  <c r="E16" i="7"/>
  <c r="F33" i="7"/>
  <c r="G24" i="7"/>
  <c r="G40" i="7" s="1"/>
  <c r="G41" i="7" s="1"/>
  <c r="F40" i="7"/>
  <c r="F41" i="7" s="1"/>
  <c r="F25" i="7"/>
  <c r="G15" i="7"/>
  <c r="G20" i="7"/>
  <c r="G37" i="7" s="1"/>
  <c r="G38" i="7" s="1"/>
  <c r="E61" i="2"/>
  <c r="F52" i="2"/>
  <c r="F53" i="2" s="1"/>
  <c r="F48" i="2"/>
  <c r="F58" i="2" s="1"/>
  <c r="G52" i="2"/>
  <c r="G53" i="2" s="1"/>
  <c r="G48" i="2"/>
  <c r="G174" i="8" l="1"/>
  <c r="G175" i="8" s="1"/>
  <c r="E77" i="7"/>
  <c r="H131" i="8"/>
  <c r="H132" i="8" s="1"/>
  <c r="H180" i="8"/>
  <c r="H183" i="8" s="1"/>
  <c r="H156" i="8"/>
  <c r="G159" i="8"/>
  <c r="G162" i="8" s="1"/>
  <c r="G165" i="8" s="1"/>
  <c r="G177" i="8" s="1"/>
  <c r="H193" i="8"/>
  <c r="F92" i="7"/>
  <c r="F94" i="7" s="1"/>
  <c r="E68" i="7"/>
  <c r="E70" i="7" s="1"/>
  <c r="G82" i="7"/>
  <c r="G84" i="7" s="1"/>
  <c r="G93" i="7" s="1"/>
  <c r="G76" i="7"/>
  <c r="G77" i="7" s="1"/>
  <c r="E81" i="8"/>
  <c r="E57" i="8"/>
  <c r="E32" i="8"/>
  <c r="G40" i="8"/>
  <c r="G42" i="8" s="1"/>
  <c r="G70" i="8"/>
  <c r="G73" i="8" s="1"/>
  <c r="F83" i="8"/>
  <c r="E83" i="8"/>
  <c r="F27" i="8"/>
  <c r="F28" i="8" s="1"/>
  <c r="H68" i="8"/>
  <c r="H62" i="8"/>
  <c r="H39" i="8" s="1"/>
  <c r="E25" i="7"/>
  <c r="F34" i="7"/>
  <c r="F35" i="7" s="1"/>
  <c r="F44" i="7" s="1"/>
  <c r="G23" i="7"/>
  <c r="G25" i="7" s="1"/>
  <c r="G16" i="7"/>
  <c r="G34" i="7"/>
  <c r="E27" i="7"/>
  <c r="F27" i="7" s="1"/>
  <c r="F28" i="7" s="1"/>
  <c r="E33" i="7"/>
  <c r="E35" i="7" s="1"/>
  <c r="E44" i="7" s="1"/>
  <c r="E45" i="7" s="1"/>
  <c r="G58" i="2"/>
  <c r="G59" i="2" s="1"/>
  <c r="G61" i="2" s="1"/>
  <c r="F59" i="2"/>
  <c r="F61" i="2" s="1"/>
  <c r="E84" i="8" l="1"/>
  <c r="H189" i="8"/>
  <c r="H191" i="8" s="1"/>
  <c r="H194" i="8" s="1"/>
  <c r="H195" i="8" s="1"/>
  <c r="H159" i="8" s="1"/>
  <c r="H162" i="8" s="1"/>
  <c r="H165" i="8" s="1"/>
  <c r="H134" i="8"/>
  <c r="H174" i="8" s="1"/>
  <c r="H175" i="8" s="1"/>
  <c r="E79" i="7"/>
  <c r="F68" i="7"/>
  <c r="G92" i="7"/>
  <c r="G94" i="7" s="1"/>
  <c r="G68" i="7" s="1"/>
  <c r="G70" i="7" s="1"/>
  <c r="G25" i="8"/>
  <c r="F65" i="8"/>
  <c r="H70" i="8"/>
  <c r="H73" i="8" s="1"/>
  <c r="H40" i="8"/>
  <c r="H42" i="8" s="1"/>
  <c r="H83" i="8" s="1"/>
  <c r="E33" i="8"/>
  <c r="E90" i="8" s="1"/>
  <c r="E92" i="8" s="1"/>
  <c r="F82" i="8"/>
  <c r="F47" i="8"/>
  <c r="F48" i="8" s="1"/>
  <c r="F51" i="8" s="1"/>
  <c r="F53" i="8" s="1"/>
  <c r="F54" i="8" s="1"/>
  <c r="G83" i="8"/>
  <c r="G33" i="7"/>
  <c r="G35" i="7" s="1"/>
  <c r="G44" i="7" s="1"/>
  <c r="G27" i="7"/>
  <c r="E28" i="7"/>
  <c r="F43" i="7"/>
  <c r="F45" i="7" s="1"/>
  <c r="E19" i="7"/>
  <c r="E21" i="7" s="1"/>
  <c r="G28" i="7"/>
  <c r="F19" i="2"/>
  <c r="G19" i="2"/>
  <c r="E19" i="2"/>
  <c r="F32" i="8" l="1"/>
  <c r="F33" i="8" s="1"/>
  <c r="F90" i="8" s="1"/>
  <c r="F92" i="8" s="1"/>
  <c r="F57" i="8"/>
  <c r="F81" i="8"/>
  <c r="F84" i="8" s="1"/>
  <c r="F95" i="8" s="1"/>
  <c r="E95" i="8"/>
  <c r="E96" i="8" s="1"/>
  <c r="E60" i="8" s="1"/>
  <c r="E63" i="8" s="1"/>
  <c r="E66" i="8" s="1"/>
  <c r="F70" i="7"/>
  <c r="F79" i="7" s="1"/>
  <c r="H177" i="8"/>
  <c r="G79" i="7"/>
  <c r="G27" i="8"/>
  <c r="G28" i="8" s="1"/>
  <c r="E35" i="8"/>
  <c r="E30" i="7"/>
  <c r="F19" i="7"/>
  <c r="F21" i="7" s="1"/>
  <c r="F30" i="7" s="1"/>
  <c r="G43" i="7"/>
  <c r="G45" i="7" s="1"/>
  <c r="G19" i="7" s="1"/>
  <c r="G21" i="7" s="1"/>
  <c r="G30" i="7" s="1"/>
  <c r="F94" i="8" l="1"/>
  <c r="F96" i="8" s="1"/>
  <c r="F60" i="8" s="1"/>
  <c r="F63" i="8" s="1"/>
  <c r="F66" i="8" s="1"/>
  <c r="H25" i="8"/>
  <c r="G65" i="8"/>
  <c r="E75" i="8"/>
  <c r="E76" i="8" s="1"/>
  <c r="E78" i="8" s="1"/>
  <c r="F31" i="8"/>
  <c r="F35" i="8" s="1"/>
  <c r="G47" i="8"/>
  <c r="G48" i="8" s="1"/>
  <c r="G51" i="8" s="1"/>
  <c r="G53" i="8" s="1"/>
  <c r="G54" i="8" s="1"/>
  <c r="G82" i="8"/>
  <c r="G94" i="8"/>
  <c r="G84" i="8" l="1"/>
  <c r="G81" i="8"/>
  <c r="G57" i="8"/>
  <c r="G32" i="8"/>
  <c r="G33" i="8" s="1"/>
  <c r="G90" i="8" s="1"/>
  <c r="G92" i="8" s="1"/>
  <c r="F75" i="8"/>
  <c r="F76" i="8" s="1"/>
  <c r="F78" i="8" s="1"/>
  <c r="G31" i="8"/>
  <c r="H27" i="8"/>
  <c r="G35" i="8" l="1"/>
  <c r="G95" i="8"/>
  <c r="G96" i="8" s="1"/>
  <c r="H82" i="8"/>
  <c r="H47" i="8"/>
  <c r="H48" i="8" s="1"/>
  <c r="H51" i="8" s="1"/>
  <c r="H53" i="8" s="1"/>
  <c r="H54" i="8" s="1"/>
  <c r="H31" i="8"/>
  <c r="G75" i="8"/>
  <c r="G76" i="8" s="1"/>
  <c r="H28" i="8"/>
  <c r="H65" i="8" s="1"/>
  <c r="G60" i="8" l="1"/>
  <c r="G63" i="8" s="1"/>
  <c r="G66" i="8" s="1"/>
  <c r="G78" i="8" s="1"/>
  <c r="H94" i="8"/>
  <c r="H81" i="8"/>
  <c r="H84" i="8" s="1"/>
  <c r="H95" i="8" s="1"/>
  <c r="H96" i="8" s="1"/>
  <c r="H60" i="8" s="1"/>
  <c r="H63" i="8" s="1"/>
  <c r="H66" i="8" s="1"/>
  <c r="H78" i="8" s="1"/>
  <c r="H57" i="8"/>
  <c r="H32" i="8"/>
  <c r="H33" i="8" s="1"/>
  <c r="H90" i="8" s="1"/>
  <c r="H92" i="8" s="1"/>
  <c r="H35" i="8"/>
  <c r="H75" i="8" s="1"/>
  <c r="H76" i="8" s="1"/>
  <c r="D24" i="2" l="1"/>
  <c r="D27" i="2" s="1"/>
  <c r="C24" i="2"/>
  <c r="C27" i="2" s="1"/>
  <c r="E23" i="2"/>
  <c r="E24" i="2" s="1"/>
  <c r="D21" i="2"/>
  <c r="C21" i="2"/>
  <c r="D16" i="2"/>
  <c r="C16" i="2"/>
  <c r="E14" i="2"/>
  <c r="F14" i="2" s="1"/>
  <c r="D10" i="2"/>
  <c r="D9" i="2"/>
  <c r="C9" i="2"/>
  <c r="D8" i="2"/>
  <c r="C8" i="2"/>
  <c r="D7" i="2"/>
  <c r="C29" i="2" l="1"/>
  <c r="F23" i="2"/>
  <c r="F24" i="2" s="1"/>
  <c r="D29" i="2"/>
  <c r="E15" i="2"/>
  <c r="E20" i="2" s="1"/>
  <c r="E21" i="2" s="1"/>
  <c r="G14" i="2"/>
  <c r="F15" i="2"/>
  <c r="F20" i="2" s="1"/>
  <c r="F21" i="2" s="1"/>
  <c r="G23" i="2"/>
  <c r="G24" i="2" s="1"/>
  <c r="E16" i="2" l="1"/>
  <c r="E26" i="2" s="1"/>
  <c r="E27" i="2" s="1"/>
  <c r="E29" i="2" s="1"/>
  <c r="F16" i="2"/>
  <c r="G15" i="2"/>
  <c r="G20" i="2" s="1"/>
  <c r="G21" i="2" s="1"/>
  <c r="F26" i="2" l="1"/>
  <c r="F27" i="2" s="1"/>
  <c r="F29" i="2" s="1"/>
  <c r="G16" i="2"/>
  <c r="G26" i="2" l="1"/>
  <c r="G27" i="2" s="1"/>
  <c r="G29" i="2" s="1"/>
  <c r="A1" i="6"/>
</calcChain>
</file>

<file path=xl/sharedStrings.xml><?xml version="1.0" encoding="utf-8"?>
<sst xmlns="http://schemas.openxmlformats.org/spreadsheetml/2006/main" count="351" uniqueCount="124">
  <si>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</si>
  <si>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</si>
  <si>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</si>
  <si>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</si>
  <si>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</si>
  <si>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</si>
  <si>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</si>
  <si>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</si>
  <si>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</si>
  <si>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</si>
  <si>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</si>
  <si>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</si>
  <si>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</si>
  <si>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Hist.</t>
  </si>
  <si>
    <t>Proj.</t>
  </si>
  <si>
    <t>Formatting</t>
  </si>
  <si>
    <t>Input</t>
  </si>
  <si>
    <t>Hard coded</t>
  </si>
  <si>
    <t>Formulas</t>
  </si>
  <si>
    <t>Workout Information</t>
  </si>
  <si>
    <t>Tab Structure</t>
  </si>
  <si>
    <t>Modeling</t>
  </si>
  <si>
    <t>Simple 1</t>
  </si>
  <si>
    <t>Simple 2</t>
  </si>
  <si>
    <t>Simple 3</t>
  </si>
  <si>
    <t>Assumptions</t>
  </si>
  <si>
    <t>Revenue growth</t>
  </si>
  <si>
    <t>Costs % revenues</t>
  </si>
  <si>
    <t>Inventories % costs</t>
  </si>
  <si>
    <t>Cash balance</t>
  </si>
  <si>
    <t>Income statement</t>
  </si>
  <si>
    <t>Revenues</t>
  </si>
  <si>
    <t>Costs</t>
  </si>
  <si>
    <t>Balance sheet</t>
  </si>
  <si>
    <t>Cash</t>
  </si>
  <si>
    <t>Inventories</t>
  </si>
  <si>
    <t>Equity</t>
  </si>
  <si>
    <t>Check</t>
  </si>
  <si>
    <t>Forecast - No dividends, share issuance or repurchases</t>
  </si>
  <si>
    <t>End</t>
  </si>
  <si>
    <t>Total liabilities and equity</t>
  </si>
  <si>
    <t>Total liabilities</t>
  </si>
  <si>
    <t>Total assets</t>
  </si>
  <si>
    <t>Net income</t>
  </si>
  <si>
    <t>Accounts payable % costs</t>
  </si>
  <si>
    <t>Investments</t>
  </si>
  <si>
    <t>Accounts payable</t>
  </si>
  <si>
    <t>Cash flow statement</t>
  </si>
  <si>
    <t>Beginning cash</t>
  </si>
  <si>
    <t>Net cash flow</t>
  </si>
  <si>
    <t>Ending cash</t>
  </si>
  <si>
    <t>Cash flow from financing activities</t>
  </si>
  <si>
    <t>Cash flow from investing activities</t>
  </si>
  <si>
    <t>Cash flow from operations</t>
  </si>
  <si>
    <t>Revenue growth %</t>
  </si>
  <si>
    <t>COGS % revenues</t>
  </si>
  <si>
    <t>SG&amp;A costs % revenues</t>
  </si>
  <si>
    <t>Tax expense % operating profit</t>
  </si>
  <si>
    <t>Accounts receivable % revenues</t>
  </si>
  <si>
    <t>Inventories % COGS</t>
  </si>
  <si>
    <t>Capex % revenues</t>
  </si>
  <si>
    <t>Depreciation % beginning net PP&amp;E</t>
  </si>
  <si>
    <t>Accounts payable % COGS</t>
  </si>
  <si>
    <t>Accrued expenses % SG&amp;A costs</t>
  </si>
  <si>
    <t>Issuance of equity</t>
  </si>
  <si>
    <t>Dividends % net income</t>
  </si>
  <si>
    <t>Shares outstanding</t>
  </si>
  <si>
    <t>Calculations</t>
  </si>
  <si>
    <t>Net PP&amp;E</t>
  </si>
  <si>
    <t>Beginning</t>
  </si>
  <si>
    <t>Capital expenditure</t>
  </si>
  <si>
    <t>(Depreciation)</t>
  </si>
  <si>
    <t>(Dividends)</t>
  </si>
  <si>
    <t>Issuance (repurchases)</t>
  </si>
  <si>
    <t>COGS</t>
  </si>
  <si>
    <t>Depreciation</t>
  </si>
  <si>
    <t>SG&amp;A costs</t>
  </si>
  <si>
    <t>Tax expense</t>
  </si>
  <si>
    <t>Accounts receivable</t>
  </si>
  <si>
    <t>Accrued expenses</t>
  </si>
  <si>
    <t>+ Depreciation</t>
  </si>
  <si>
    <t>(Capital expenditure)</t>
  </si>
  <si>
    <t>Operating Working Capital</t>
  </si>
  <si>
    <t>Ending</t>
  </si>
  <si>
    <t>Operating working capital</t>
  </si>
  <si>
    <t>Gross profit</t>
  </si>
  <si>
    <t>Operating profit</t>
  </si>
  <si>
    <t>Earnings per share</t>
  </si>
  <si>
    <t>Current assets</t>
  </si>
  <si>
    <t>Current liabilities</t>
  </si>
  <si>
    <t>Long term debt increase (decrease)</t>
  </si>
  <si>
    <t>Long term debt</t>
  </si>
  <si>
    <t>Investments growth</t>
  </si>
  <si>
    <t>Increase (decrease) in accounts payable</t>
  </si>
  <si>
    <t>(Increase) decrease in investments</t>
  </si>
  <si>
    <t>Inc (dec) in long term debt</t>
  </si>
  <si>
    <t>Increase (decrease) in long term debt</t>
  </si>
  <si>
    <t>(Increase) decrease in operating working capital</t>
  </si>
  <si>
    <t>Forecast</t>
  </si>
  <si>
    <t>(Capex)</t>
  </si>
  <si>
    <t>Share issuance (repurchase)</t>
  </si>
  <si>
    <t>(Increase) decrease in OWC</t>
  </si>
  <si>
    <t>Cash flow from investing</t>
  </si>
  <si>
    <t>Cash flow from financing</t>
  </si>
  <si>
    <t>Dividends</t>
  </si>
  <si>
    <t>Integration of IS and BS</t>
  </si>
  <si>
    <t>Integration of CFS and BS</t>
  </si>
  <si>
    <t>Basics of building a forecast</t>
  </si>
  <si>
    <t>Use of sign conventions</t>
  </si>
  <si>
    <t>Use of back up calculations</t>
  </si>
  <si>
    <t>2 models - IS and BS integration</t>
  </si>
  <si>
    <t>2 models - IS, CFS and BS integration</t>
  </si>
  <si>
    <t>2 models - IS, CFS and BS integration with use of back up calculations</t>
  </si>
  <si>
    <t>Period 1</t>
  </si>
  <si>
    <t>Period 2</t>
  </si>
  <si>
    <t>Period 3</t>
  </si>
  <si>
    <t>Period 0</t>
  </si>
  <si>
    <t>Period -1</t>
  </si>
  <si>
    <t>Simple 1 A</t>
  </si>
  <si>
    <t>Simple 1 B</t>
  </si>
  <si>
    <t>Simple 2 B</t>
  </si>
  <si>
    <t>Simple 2 A</t>
  </si>
  <si>
    <t>Simple 3 A</t>
  </si>
  <si>
    <t>Simple 3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</si>
</sst>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_);\(#,##0.0\)"/>
    <numFmt numFmtId="176" formatCode="#,##0.00_);\(#,##0.00\)"/>
  </numFmts>
  <fonts count="34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7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  <xf numFmtId="172" fontId="9" fillId="0" borderId="0" applyFont="0" applyFill="0" applyBorder="0" applyAlignment="0" applyProtection="0"/>
    <xf numFmtId="175" fontId="30" fillId="0" borderId="0" applyNumberFormat="0" applyFill="0" applyBorder="0" applyAlignment="0" applyProtection="0"/>
  </cellStyleXfs>
  <cellXfs count="88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0" fontId="33" fillId="0" borderId="0" xfId="0" applyNumberFormat="1" applyFont="1"/>
    <xf numFmtId="172" fontId="0" fillId="0" borderId="0" xfId="65" applyFont="1"/>
    <xf numFmtId="175" fontId="30" fillId="0" borderId="0" xfId="66"/>
    <xf numFmtId="174" fontId="33" fillId="0" borderId="0" xfId="0" applyFont="1"/>
    <xf numFmtId="174" fontId="0" fillId="0" borderId="0" xfId="0" applyAlignment="1">
      <alignment horizontal="right"/>
    </xf>
    <xf numFmtId="174" fontId="9" fillId="0" borderId="0" xfId="0" applyFont="1"/>
    <xf numFmtId="175" fontId="30" fillId="37" borderId="11" xfId="61" applyNumberFormat="1">
      <protection locked="0"/>
    </xf>
    <xf numFmtId="175" fontId="30" fillId="0" borderId="0" xfId="58" applyNumberFormat="1" applyFill="1"/>
    <xf numFmtId="172" fontId="30" fillId="37" borderId="11" xfId="61" applyNumberFormat="1">
      <protection locked="0"/>
    </xf>
    <xf numFmtId="174" fontId="0" fillId="0" borderId="0" xfId="0" quotePrefix="1"/>
    <xf numFmtId="176" fontId="9" fillId="0" borderId="0" xfId="0" applyNumberFormat="1" applyFont="1"/>
    <xf numFmtId="174" fontId="30" fillId="0" borderId="0" xfId="58" applyNumberFormat="1" applyFill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4" fillId="5" borderId="0" xfId="0" applyFont="1" applyFill="1" applyBorder="1" applyAlignment="1">
      <alignment horizontal="left" vertical="center"/>
    </xf>
    <xf numFmtId="174" fontId="4" fillId="5" borderId="0" xfId="50" applyNumberFormat="1" applyFill="1" applyAlignment="1">
      <alignment horizontal="left" vertical="center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0" fontId="2" fillId="5" borderId="0" xfId="51" applyNumberFormat="1" applyFont="1" applyAlignment="1">
      <alignment horizontal="left"/>
    </xf>
  </cellXfs>
  <cellStyles count="67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" xfId="66" xr:uid="{00000000-0005-0000-0000-000018000000}"/>
    <cellStyle name="Background Fill" xfId="51" xr:uid="{00000000-0005-0000-0000-000019000000}"/>
    <cellStyle name="Bad" xfId="13" builtinId="27" hidden="1"/>
    <cellStyle name="BG Border" xfId="62" xr:uid="{00000000-0005-0000-0000-00001B000000}"/>
    <cellStyle name="Blank" xfId="60" xr:uid="{00000000-0005-0000-0000-00001C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1000000}"/>
    <cellStyle name="Currency" xfId="4" builtinId="4" hidden="1"/>
    <cellStyle name="Currency [0]" xfId="5" builtinId="7" hidden="1"/>
    <cellStyle name="Date" xfId="55" xr:uid="{00000000-0005-0000-0000-000024000000}"/>
    <cellStyle name="Date Heading" xfId="52" xr:uid="{00000000-0005-0000-0000-000025000000}"/>
    <cellStyle name="Explanatory Text" xfId="22" builtinId="53" hidden="1"/>
    <cellStyle name="Good" xfId="12" builtinId="26" hidden="1"/>
    <cellStyle name="Hard Coded Number" xfId="58" xr:uid="{00000000-0005-0000-0000-000028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D000000}"/>
    <cellStyle name="Hist Proj Title" xfId="53" xr:uid="{00000000-0005-0000-0000-00002E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3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7000000}"/>
    <cellStyle name="Output" xfId="16" builtinId="21" hidden="1"/>
    <cellStyle name="P" xfId="65" xr:uid="{00000000-0005-0000-0000-000039000000}"/>
    <cellStyle name="Percent" xfId="6" builtinId="5" hidden="1"/>
    <cellStyle name="Percent" xfId="57" builtinId="5" customBuiltin="1"/>
    <cellStyle name="Primary Title" xfId="48" xr:uid="{00000000-0005-0000-0000-00003C000000}"/>
    <cellStyle name="Row Label" xfId="54" xr:uid="{00000000-0005-0000-0000-00003D000000}"/>
    <cellStyle name="Secondary Title" xfId="49" xr:uid="{00000000-0005-0000-0000-00003E000000}"/>
    <cellStyle name="Tertiary Title" xfId="50" xr:uid="{00000000-0005-0000-0000-00003F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style="32" customWidth="1"/>
    <col min="2" max="13" width="9.265625" style="32" customWidth="1"/>
    <col min="14" max="14" width="9.86328125" style="32" customWidth="1"/>
    <col min="15" max="26" width="9.1328125" style="32" customWidth="1"/>
    <col min="27" max="16384" width="9.1328125" style="32"/>
  </cols>
  <sheetData>
    <row r="1" spans="1:14" s="36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21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9"/>
      <c r="B4" s="40"/>
      <c r="C4" s="78"/>
      <c r="D4" s="78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45">
      <c r="A5" s="80" t="s">
        <v>12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2018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6"/>
      <c r="B8" s="47"/>
      <c r="C8" s="46"/>
      <c r="D8" s="46"/>
      <c r="E8" s="48"/>
      <c r="F8" s="49"/>
      <c r="G8" s="49"/>
      <c r="H8" s="49"/>
      <c r="I8" s="49"/>
      <c r="J8" s="49"/>
      <c r="K8" s="49"/>
      <c r="L8" s="48"/>
      <c r="M8" s="48"/>
      <c r="N8" s="48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2" s="23" customFormat="1" ht="15" customHeight="1" x14ac:dyDescent="0.4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4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4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4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4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bestFit="1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6" customFormat="1" ht="45" customHeight="1" x14ac:dyDescent="0.85">
      <c r="A1" s="13" t="str">
        <f>Welcome!A2</f>
        <v>Modeling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65">
      <c r="A2" s="14" t="s">
        <v>19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2" t="s">
        <v>0</v>
      </c>
      <c r="C4" s="82"/>
      <c r="D4" s="82"/>
      <c r="E4" s="82"/>
      <c r="F4" s="82"/>
      <c r="G4" s="82"/>
      <c r="H4" s="82"/>
      <c r="I4" s="82"/>
      <c r="K4" s="1"/>
      <c r="L4" s="82" t="s">
        <v>2</v>
      </c>
      <c r="M4" s="82"/>
      <c r="N4" s="82"/>
      <c r="O4" s="82"/>
      <c r="P4" s="82"/>
      <c r="Q4" s="45"/>
      <c r="R4" s="45"/>
    </row>
    <row r="5" spans="1:18" s="2" customFormat="1" ht="15" customHeight="1" x14ac:dyDescent="0.45">
      <c r="A5" s="17"/>
      <c r="B5" s="8" t="s">
        <v>1</v>
      </c>
      <c r="C5" s="59" t="s">
        <v>105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5"/>
      <c r="O5" s="85"/>
      <c r="P5" s="85"/>
      <c r="Q5" s="85"/>
      <c r="R5" s="45"/>
    </row>
    <row r="6" spans="1:18" s="2" customFormat="1" ht="15" customHeight="1" x14ac:dyDescent="0.45">
      <c r="A6" s="3"/>
      <c r="B6" s="8" t="s">
        <v>1</v>
      </c>
      <c r="C6" s="59" t="s">
        <v>106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6"/>
      <c r="O6" s="86"/>
      <c r="P6" s="86"/>
      <c r="Q6" s="86"/>
      <c r="R6" s="45"/>
    </row>
    <row r="7" spans="1:18" s="2" customFormat="1" ht="15" customHeight="1" x14ac:dyDescent="0.45">
      <c r="A7" s="18"/>
      <c r="B7" s="8" t="s">
        <v>1</v>
      </c>
      <c r="C7" s="18" t="s">
        <v>109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5" t="s">
        <v>9</v>
      </c>
      <c r="O7" s="85"/>
      <c r="P7" s="85"/>
      <c r="Q7" s="85"/>
      <c r="R7" s="45"/>
    </row>
    <row r="8" spans="1:18" s="2" customFormat="1" ht="15" customHeight="1" x14ac:dyDescent="0.45">
      <c r="A8" s="18"/>
      <c r="B8" s="8" t="s">
        <v>1</v>
      </c>
      <c r="C8" s="18" t="s">
        <v>107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5" t="s">
        <v>10</v>
      </c>
      <c r="O8" s="85"/>
      <c r="P8" s="85"/>
      <c r="Q8" s="85"/>
      <c r="R8" s="45"/>
    </row>
    <row r="9" spans="1:18" s="2" customFormat="1" ht="15" customHeight="1" x14ac:dyDescent="0.45">
      <c r="A9" s="43"/>
      <c r="B9" s="8" t="s">
        <v>1</v>
      </c>
      <c r="C9" s="18" t="s">
        <v>108</v>
      </c>
      <c r="D9" s="43"/>
      <c r="E9" s="43"/>
      <c r="F9" s="43"/>
      <c r="G9" s="43"/>
      <c r="H9" s="43"/>
      <c r="I9" s="43"/>
      <c r="K9" s="18"/>
      <c r="L9" s="9" t="s">
        <v>7</v>
      </c>
      <c r="M9" s="9"/>
      <c r="N9" s="85" t="s">
        <v>11</v>
      </c>
      <c r="O9" s="85"/>
      <c r="P9" s="85"/>
      <c r="Q9" s="85"/>
      <c r="R9" s="45"/>
    </row>
    <row r="10" spans="1:18" s="2" customFormat="1" ht="15" customHeight="1" x14ac:dyDescent="0.45">
      <c r="A10" s="44"/>
      <c r="B10" s="44"/>
      <c r="C10" s="44"/>
      <c r="D10" s="44"/>
      <c r="E10" s="44"/>
      <c r="F10" s="44"/>
      <c r="G10" s="44"/>
      <c r="H10" s="44"/>
      <c r="I10" s="44"/>
      <c r="K10" s="18"/>
      <c r="L10" s="9" t="s">
        <v>8</v>
      </c>
      <c r="M10" s="9"/>
      <c r="N10" s="87">
        <v>0</v>
      </c>
      <c r="O10" s="87"/>
      <c r="P10" s="87"/>
      <c r="Q10" s="87"/>
      <c r="R10" s="51"/>
    </row>
    <row r="11" spans="1:18" s="2" customFormat="1" ht="15" customHeight="1" thickBot="1" x14ac:dyDescent="0.5">
      <c r="A11" s="48"/>
      <c r="B11" s="48"/>
      <c r="C11" s="48"/>
      <c r="D11" s="48"/>
      <c r="E11" s="48"/>
      <c r="F11" s="48"/>
      <c r="G11" s="48"/>
      <c r="H11" s="48"/>
      <c r="I11" s="48"/>
      <c r="K11" s="4"/>
      <c r="L11" s="63"/>
      <c r="M11" s="63"/>
      <c r="N11" s="52"/>
      <c r="O11" s="53"/>
      <c r="P11" s="53"/>
      <c r="Q11" s="54"/>
      <c r="R11" s="55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9"/>
      <c r="B13" s="83" t="s">
        <v>20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N13" s="1"/>
      <c r="O13" s="82" t="s">
        <v>15</v>
      </c>
      <c r="P13" s="82"/>
      <c r="Q13" s="82"/>
      <c r="R13" s="62"/>
    </row>
    <row r="14" spans="1:18" s="2" customFormat="1" ht="15" customHeight="1" x14ac:dyDescent="0.45">
      <c r="A14" s="60"/>
      <c r="B14" s="84" t="s">
        <v>22</v>
      </c>
      <c r="C14" s="84"/>
      <c r="D14" s="84" t="s">
        <v>110</v>
      </c>
      <c r="E14" s="84"/>
      <c r="F14" s="84"/>
      <c r="G14" s="84"/>
      <c r="H14" s="84"/>
      <c r="I14" s="84"/>
      <c r="J14" s="84"/>
      <c r="K14" s="84"/>
      <c r="L14" s="84"/>
      <c r="N14" s="17"/>
      <c r="O14" s="27"/>
      <c r="P14" s="22"/>
      <c r="Q14" s="22"/>
      <c r="R14" s="60"/>
    </row>
    <row r="15" spans="1:18" s="2" customFormat="1" ht="15" customHeight="1" x14ac:dyDescent="0.45">
      <c r="A15" s="60"/>
      <c r="B15" s="84" t="s">
        <v>23</v>
      </c>
      <c r="C15" s="84"/>
      <c r="D15" s="84" t="s">
        <v>111</v>
      </c>
      <c r="E15" s="84"/>
      <c r="F15" s="84"/>
      <c r="G15" s="84"/>
      <c r="H15" s="84"/>
      <c r="I15" s="84"/>
      <c r="J15" s="84"/>
      <c r="K15" s="84"/>
      <c r="L15" s="84"/>
      <c r="N15" s="3"/>
      <c r="O15" s="27"/>
      <c r="P15" s="56" t="s">
        <v>16</v>
      </c>
      <c r="Q15" s="22"/>
      <c r="R15" s="60"/>
    </row>
    <row r="16" spans="1:18" s="2" customFormat="1" ht="15" customHeight="1" x14ac:dyDescent="0.45">
      <c r="A16" s="60"/>
      <c r="B16" s="84" t="s">
        <v>24</v>
      </c>
      <c r="C16" s="84"/>
      <c r="D16" s="84" t="s">
        <v>112</v>
      </c>
      <c r="E16" s="84"/>
      <c r="F16" s="84"/>
      <c r="G16" s="84"/>
      <c r="H16" s="84"/>
      <c r="I16" s="84"/>
      <c r="J16" s="84"/>
      <c r="K16" s="84"/>
      <c r="L16" s="84"/>
      <c r="N16" s="18"/>
      <c r="O16" s="27"/>
      <c r="P16" s="38" t="s">
        <v>17</v>
      </c>
      <c r="Q16" s="22"/>
      <c r="R16" s="60"/>
    </row>
    <row r="17" spans="1:18" s="2" customFormat="1" ht="15" customHeight="1" x14ac:dyDescent="0.45">
      <c r="A17" s="60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N17" s="18"/>
      <c r="O17" s="27"/>
      <c r="P17" t="s">
        <v>18</v>
      </c>
      <c r="Q17" s="22"/>
      <c r="R17" s="60"/>
    </row>
    <row r="18" spans="1:18" s="2" customFormat="1" ht="15" customHeight="1" x14ac:dyDescent="0.45">
      <c r="A18" s="4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N18" s="44"/>
      <c r="O18" s="57"/>
      <c r="P18" s="57"/>
      <c r="Q18" s="57"/>
      <c r="R18" s="44"/>
    </row>
    <row r="19" spans="1:18" ht="14.65" thickBot="1" x14ac:dyDescent="0.5">
      <c r="A19" s="48"/>
      <c r="B19" s="48"/>
      <c r="C19" s="48"/>
      <c r="D19" s="61"/>
      <c r="E19" s="61"/>
      <c r="F19" s="61"/>
      <c r="G19" s="61"/>
      <c r="H19" s="61"/>
      <c r="I19" s="61"/>
      <c r="J19" s="61"/>
      <c r="K19" s="61"/>
      <c r="L19" s="61"/>
      <c r="N19" s="48"/>
      <c r="O19" s="48"/>
      <c r="P19" s="48"/>
      <c r="Q19" s="48"/>
      <c r="R19" s="48"/>
    </row>
    <row r="20" spans="1:18" x14ac:dyDescent="0.45">
      <c r="Q20" s="58"/>
      <c r="R20" s="35"/>
    </row>
    <row r="21" spans="1:18" x14ac:dyDescent="0.45"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45"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x14ac:dyDescent="0.45">
      <c r="F23" s="35"/>
      <c r="G23" s="35"/>
      <c r="H23" s="35"/>
      <c r="I23" s="35"/>
      <c r="J23" s="35"/>
      <c r="K23" s="35"/>
      <c r="L23" s="35"/>
      <c r="M23" s="35"/>
      <c r="N23" s="32"/>
      <c r="O23" s="32"/>
      <c r="P23" s="32"/>
      <c r="Q23" s="32"/>
    </row>
    <row r="24" spans="1:18" x14ac:dyDescent="0.45"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8" x14ac:dyDescent="0.45"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8" x14ac:dyDescent="0.45"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</sheetData>
  <mergeCells count="20"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3"/>
  <sheetViews>
    <sheetView zoomScaleNormal="100" workbookViewId="0"/>
  </sheetViews>
  <sheetFormatPr defaultColWidth="9.1328125" defaultRowHeight="15" customHeight="1" x14ac:dyDescent="0.45"/>
  <cols>
    <col min="1" max="1" width="1.3984375" style="15" customWidth="1"/>
    <col min="2" max="2" width="41.73046875" style="16" customWidth="1"/>
    <col min="3" max="10" width="11" customWidth="1"/>
    <col min="11" max="12" width="9.265625" customWidth="1"/>
  </cols>
  <sheetData>
    <row r="1" spans="1:10" s="50" customFormat="1" ht="45" customHeight="1" x14ac:dyDescent="0.85">
      <c r="A1" s="5" t="s">
        <v>21</v>
      </c>
      <c r="B1" s="10"/>
      <c r="C1" s="12" t="s">
        <v>13</v>
      </c>
      <c r="D1" s="12" t="s">
        <v>13</v>
      </c>
      <c r="E1" s="12" t="s">
        <v>14</v>
      </c>
      <c r="F1" s="12" t="s">
        <v>14</v>
      </c>
      <c r="G1" s="12" t="s">
        <v>14</v>
      </c>
      <c r="H1" s="12"/>
      <c r="I1" s="12"/>
      <c r="J1" s="12"/>
    </row>
    <row r="2" spans="1:10" s="37" customFormat="1" ht="30" customHeight="1" x14ac:dyDescent="0.65">
      <c r="A2" s="14" t="s">
        <v>118</v>
      </c>
      <c r="B2" s="7"/>
      <c r="C2" s="11" t="s">
        <v>117</v>
      </c>
      <c r="D2" s="11" t="s">
        <v>116</v>
      </c>
      <c r="E2" s="11" t="s">
        <v>113</v>
      </c>
      <c r="F2" s="11" t="s">
        <v>114</v>
      </c>
      <c r="G2" s="11" t="s">
        <v>115</v>
      </c>
      <c r="H2" s="11"/>
      <c r="I2" s="11"/>
      <c r="J2" s="11"/>
    </row>
    <row r="4" spans="1:10" ht="15" customHeight="1" x14ac:dyDescent="0.45">
      <c r="A4" s="15" t="s">
        <v>38</v>
      </c>
    </row>
    <row r="6" spans="1:10" ht="15" customHeight="1" x14ac:dyDescent="0.45">
      <c r="A6" s="15" t="s">
        <v>25</v>
      </c>
      <c r="B6"/>
      <c r="C6" s="64"/>
      <c r="D6" s="64"/>
      <c r="E6" s="64"/>
      <c r="F6" s="64"/>
      <c r="G6" s="64"/>
    </row>
    <row r="7" spans="1:10" ht="15" customHeight="1" x14ac:dyDescent="0.45">
      <c r="A7"/>
      <c r="B7" s="16" t="s">
        <v>26</v>
      </c>
      <c r="D7" s="65">
        <f>D14/C14-1</f>
        <v>5.0000000000000044E-2</v>
      </c>
      <c r="E7" s="72">
        <v>0.05</v>
      </c>
      <c r="F7" s="72">
        <v>0.05</v>
      </c>
      <c r="G7" s="72">
        <v>0.05</v>
      </c>
    </row>
    <row r="8" spans="1:10" ht="15" customHeight="1" x14ac:dyDescent="0.45">
      <c r="A8"/>
      <c r="B8" s="16" t="s">
        <v>27</v>
      </c>
      <c r="C8" s="65">
        <f>C15/C14</f>
        <v>-0.9</v>
      </c>
      <c r="D8" s="65">
        <f>D15/D14</f>
        <v>-0.8571428571428571</v>
      </c>
      <c r="E8" s="72">
        <v>-0.85</v>
      </c>
      <c r="F8" s="72">
        <v>-0.85</v>
      </c>
      <c r="G8" s="72">
        <v>-0.85</v>
      </c>
    </row>
    <row r="9" spans="1:10" ht="15" customHeight="1" x14ac:dyDescent="0.45">
      <c r="A9"/>
      <c r="B9" s="16" t="s">
        <v>28</v>
      </c>
      <c r="C9" s="65">
        <f>C20/C15</f>
        <v>-0.1111111111111111</v>
      </c>
      <c r="D9" s="65">
        <f>D20/D15</f>
        <v>-0.13333333333333333</v>
      </c>
      <c r="E9" s="72">
        <v>-0.13</v>
      </c>
      <c r="F9" s="72">
        <v>-0.13</v>
      </c>
      <c r="G9" s="72">
        <v>-0.13</v>
      </c>
    </row>
    <row r="10" spans="1:10" ht="15" customHeight="1" x14ac:dyDescent="0.45">
      <c r="A10"/>
      <c r="B10" s="16" t="s">
        <v>90</v>
      </c>
      <c r="D10">
        <f>D23-C23</f>
        <v>0</v>
      </c>
      <c r="E10" s="70">
        <v>0</v>
      </c>
      <c r="F10" s="70">
        <v>-5</v>
      </c>
      <c r="G10" s="70">
        <v>10</v>
      </c>
    </row>
    <row r="11" spans="1:10" ht="15" customHeight="1" x14ac:dyDescent="0.45">
      <c r="A11"/>
      <c r="B11" s="16" t="s">
        <v>29</v>
      </c>
      <c r="E11" s="70">
        <v>28.354875000000007</v>
      </c>
      <c r="F11" s="70">
        <v>40.110118750000019</v>
      </c>
      <c r="G11" s="70">
        <v>67.703124687500022</v>
      </c>
    </row>
    <row r="12" spans="1:10" ht="15" customHeight="1" x14ac:dyDescent="0.45">
      <c r="A12"/>
      <c r="B12"/>
    </row>
    <row r="13" spans="1:10" ht="15" customHeight="1" x14ac:dyDescent="0.45">
      <c r="A13" s="15" t="s">
        <v>30</v>
      </c>
      <c r="B13"/>
    </row>
    <row r="14" spans="1:10" ht="15" customHeight="1" x14ac:dyDescent="0.45">
      <c r="A14"/>
      <c r="B14" s="16" t="s">
        <v>31</v>
      </c>
      <c r="C14" s="71">
        <v>100</v>
      </c>
      <c r="D14" s="71">
        <v>105</v>
      </c>
      <c r="E14">
        <f>D14*(1+E7)</f>
        <v>110.25</v>
      </c>
      <c r="F14">
        <f t="shared" ref="F14:G14" si="0">E14*(1+F7)</f>
        <v>115.7625</v>
      </c>
      <c r="G14">
        <f t="shared" si="0"/>
        <v>121.55062500000001</v>
      </c>
    </row>
    <row r="15" spans="1:10" ht="15" customHeight="1" x14ac:dyDescent="0.45">
      <c r="A15"/>
      <c r="B15" s="16" t="s">
        <v>32</v>
      </c>
      <c r="C15" s="71">
        <v>-90</v>
      </c>
      <c r="D15" s="71">
        <v>-90</v>
      </c>
      <c r="E15">
        <f>E8*E14</f>
        <v>-93.712499999999991</v>
      </c>
      <c r="F15">
        <f t="shared" ref="F15:G15" si="1">F8*F14</f>
        <v>-98.398124999999993</v>
      </c>
      <c r="G15">
        <f t="shared" si="1"/>
        <v>-103.31803125</v>
      </c>
    </row>
    <row r="16" spans="1:10" ht="15" customHeight="1" x14ac:dyDescent="0.45">
      <c r="A16"/>
      <c r="B16" s="16" t="s">
        <v>43</v>
      </c>
      <c r="C16" s="69">
        <f>SUM(C14:C15)</f>
        <v>10</v>
      </c>
      <c r="D16" s="69">
        <f>SUM(D14:D15)</f>
        <v>15</v>
      </c>
      <c r="E16" s="69">
        <f>SUM(E14:E15)</f>
        <v>16.537500000000009</v>
      </c>
      <c r="F16" s="69">
        <f t="shared" ref="F16:G16" si="2">SUM(F14:F15)</f>
        <v>17.36437500000001</v>
      </c>
      <c r="G16" s="69">
        <f t="shared" si="2"/>
        <v>18.232593750000007</v>
      </c>
    </row>
    <row r="17" spans="1:7" ht="15" customHeight="1" x14ac:dyDescent="0.45">
      <c r="A17"/>
      <c r="B17"/>
    </row>
    <row r="18" spans="1:7" ht="15" customHeight="1" x14ac:dyDescent="0.45">
      <c r="A18" s="15" t="s">
        <v>33</v>
      </c>
      <c r="B18"/>
    </row>
    <row r="19" spans="1:7" ht="15" customHeight="1" x14ac:dyDescent="0.45">
      <c r="A19"/>
      <c r="B19" s="16" t="s">
        <v>34</v>
      </c>
      <c r="C19" s="71">
        <v>10</v>
      </c>
      <c r="D19" s="71">
        <v>12</v>
      </c>
      <c r="E19">
        <f>E11</f>
        <v>28.354875000000007</v>
      </c>
      <c r="F19">
        <f t="shared" ref="F19:G19" si="3">F11</f>
        <v>40.110118750000019</v>
      </c>
      <c r="G19">
        <f t="shared" si="3"/>
        <v>67.703124687500022</v>
      </c>
    </row>
    <row r="20" spans="1:7" ht="15" customHeight="1" x14ac:dyDescent="0.45">
      <c r="A20"/>
      <c r="B20" s="16" t="s">
        <v>35</v>
      </c>
      <c r="C20" s="71">
        <v>10</v>
      </c>
      <c r="D20" s="71">
        <v>12</v>
      </c>
      <c r="E20">
        <f>E9*E15</f>
        <v>12.182625</v>
      </c>
      <c r="F20">
        <f t="shared" ref="F20:G20" si="4">F9*F15</f>
        <v>12.791756249999999</v>
      </c>
      <c r="G20">
        <f t="shared" si="4"/>
        <v>13.431344062500001</v>
      </c>
    </row>
    <row r="21" spans="1:7" ht="15" customHeight="1" x14ac:dyDescent="0.45">
      <c r="A21"/>
      <c r="B21" s="16" t="s">
        <v>42</v>
      </c>
      <c r="C21" s="69">
        <f>SUM(C19:C20)</f>
        <v>20</v>
      </c>
      <c r="D21" s="69">
        <f>SUM(D19:D20)</f>
        <v>24</v>
      </c>
      <c r="E21" s="69">
        <f>SUM(E19:E20)</f>
        <v>40.537500000000009</v>
      </c>
      <c r="F21" s="69">
        <f t="shared" ref="F21:G21" si="5">SUM(F19:F20)</f>
        <v>52.901875000000018</v>
      </c>
      <c r="G21" s="69">
        <f t="shared" si="5"/>
        <v>81.134468750000025</v>
      </c>
    </row>
    <row r="22" spans="1:7" ht="15" customHeight="1" x14ac:dyDescent="0.45">
      <c r="A22"/>
      <c r="B22"/>
    </row>
    <row r="23" spans="1:7" ht="15" customHeight="1" x14ac:dyDescent="0.45">
      <c r="A23"/>
      <c r="B23" s="16" t="s">
        <v>91</v>
      </c>
      <c r="C23" s="71">
        <v>10</v>
      </c>
      <c r="D23" s="71">
        <v>10</v>
      </c>
      <c r="E23">
        <f>E10+D23</f>
        <v>10</v>
      </c>
      <c r="F23">
        <f t="shared" ref="F23:G23" si="6">F10+E23</f>
        <v>5</v>
      </c>
      <c r="G23">
        <f t="shared" si="6"/>
        <v>15</v>
      </c>
    </row>
    <row r="24" spans="1:7" ht="15" customHeight="1" x14ac:dyDescent="0.45">
      <c r="A24"/>
      <c r="B24" s="16" t="s">
        <v>41</v>
      </c>
      <c r="C24" s="69">
        <f>SUM(C23:C23)</f>
        <v>10</v>
      </c>
      <c r="D24" s="69">
        <f>SUM(D23:D23)</f>
        <v>10</v>
      </c>
      <c r="E24" s="69">
        <f>SUM(E23:E23)</f>
        <v>10</v>
      </c>
      <c r="F24" s="69">
        <f t="shared" ref="F24:G24" si="7">SUM(F23:F23)</f>
        <v>5</v>
      </c>
      <c r="G24" s="69">
        <f t="shared" si="7"/>
        <v>15</v>
      </c>
    </row>
    <row r="25" spans="1:7" ht="15" customHeight="1" x14ac:dyDescent="0.45">
      <c r="A25"/>
      <c r="B25"/>
    </row>
    <row r="26" spans="1:7" ht="15" customHeight="1" x14ac:dyDescent="0.45">
      <c r="A26"/>
      <c r="B26" s="16" t="s">
        <v>36</v>
      </c>
      <c r="C26" s="71">
        <v>10</v>
      </c>
      <c r="D26" s="71">
        <v>14</v>
      </c>
      <c r="E26">
        <f>E16+D26</f>
        <v>30.537500000000009</v>
      </c>
      <c r="F26">
        <f t="shared" ref="F26:G26" si="8">F16+E26</f>
        <v>47.901875000000018</v>
      </c>
      <c r="G26">
        <f t="shared" si="8"/>
        <v>66.134468750000025</v>
      </c>
    </row>
    <row r="27" spans="1:7" ht="15" customHeight="1" x14ac:dyDescent="0.45">
      <c r="A27"/>
      <c r="B27" s="16" t="s">
        <v>40</v>
      </c>
      <c r="C27" s="69">
        <f>C24+C26</f>
        <v>20</v>
      </c>
      <c r="D27" s="69">
        <f>D24+D26</f>
        <v>24</v>
      </c>
      <c r="E27" s="69">
        <f>E24+E26</f>
        <v>40.537500000000009</v>
      </c>
      <c r="F27" s="69">
        <f t="shared" ref="F27:G27" si="9">F24+F26</f>
        <v>52.901875000000018</v>
      </c>
      <c r="G27" s="69">
        <f t="shared" si="9"/>
        <v>81.134468750000025</v>
      </c>
    </row>
    <row r="28" spans="1:7" ht="15" customHeight="1" x14ac:dyDescent="0.45">
      <c r="A28"/>
      <c r="B28"/>
    </row>
    <row r="29" spans="1:7" ht="15" customHeight="1" x14ac:dyDescent="0.45">
      <c r="A29"/>
      <c r="B29" s="16" t="s">
        <v>37</v>
      </c>
      <c r="C29" s="68">
        <f>C27-C21</f>
        <v>0</v>
      </c>
      <c r="D29" s="68">
        <f t="shared" ref="D29:G29" si="10">D27-D21</f>
        <v>0</v>
      </c>
      <c r="E29" s="68">
        <f t="shared" si="10"/>
        <v>0</v>
      </c>
      <c r="F29" s="68">
        <f t="shared" si="10"/>
        <v>0</v>
      </c>
      <c r="G29" s="68">
        <f t="shared" si="10"/>
        <v>0</v>
      </c>
    </row>
    <row r="31" spans="1:7" ht="15" customHeight="1" x14ac:dyDescent="0.45">
      <c r="A31" s="15" t="s">
        <v>39</v>
      </c>
    </row>
    <row r="33" spans="1:10" ht="45" customHeight="1" x14ac:dyDescent="0.85">
      <c r="A33" s="5"/>
      <c r="B33" s="10"/>
      <c r="C33" s="12" t="s">
        <v>13</v>
      </c>
      <c r="D33" s="12" t="s">
        <v>13</v>
      </c>
      <c r="E33" s="12" t="s">
        <v>14</v>
      </c>
      <c r="F33" s="12" t="s">
        <v>14</v>
      </c>
      <c r="G33" s="12" t="s">
        <v>14</v>
      </c>
      <c r="H33" s="12"/>
      <c r="I33" s="12"/>
      <c r="J33" s="12"/>
    </row>
    <row r="34" spans="1:10" ht="30" customHeight="1" x14ac:dyDescent="0.65">
      <c r="A34" s="14" t="s">
        <v>119</v>
      </c>
      <c r="B34" s="7"/>
      <c r="C34" s="11" t="s">
        <v>117</v>
      </c>
      <c r="D34" s="11" t="s">
        <v>116</v>
      </c>
      <c r="E34" s="11" t="s">
        <v>113</v>
      </c>
      <c r="F34" s="11" t="s">
        <v>114</v>
      </c>
      <c r="G34" s="11" t="s">
        <v>115</v>
      </c>
      <c r="H34" s="11"/>
      <c r="I34" s="11"/>
      <c r="J34" s="11"/>
    </row>
    <row r="36" spans="1:10" ht="15" customHeight="1" x14ac:dyDescent="0.45">
      <c r="A36" s="15" t="s">
        <v>38</v>
      </c>
    </row>
    <row r="38" spans="1:10" ht="15" customHeight="1" x14ac:dyDescent="0.45">
      <c r="A38" s="15" t="s">
        <v>25</v>
      </c>
      <c r="B38"/>
    </row>
    <row r="39" spans="1:10" ht="15" customHeight="1" x14ac:dyDescent="0.45">
      <c r="A39"/>
      <c r="B39" s="16" t="s">
        <v>26</v>
      </c>
      <c r="D39" s="65">
        <f>D46/C46-1</f>
        <v>5.0000000000000044E-2</v>
      </c>
      <c r="E39" s="72">
        <v>0.1</v>
      </c>
      <c r="F39" s="72">
        <v>0.1</v>
      </c>
      <c r="G39" s="72">
        <v>0.1</v>
      </c>
    </row>
    <row r="40" spans="1:10" ht="15" customHeight="1" x14ac:dyDescent="0.45">
      <c r="A40"/>
      <c r="B40" s="16" t="s">
        <v>27</v>
      </c>
      <c r="C40" s="65">
        <f>C47/C46</f>
        <v>0.55000000000000004</v>
      </c>
      <c r="D40" s="65">
        <f>D47/D46</f>
        <v>0.54761904761904767</v>
      </c>
      <c r="E40" s="72">
        <v>0.54800000000000004</v>
      </c>
      <c r="F40" s="72">
        <v>0.54800000000000004</v>
      </c>
      <c r="G40" s="72">
        <v>0.54800000000000004</v>
      </c>
    </row>
    <row r="41" spans="1:10" ht="15" customHeight="1" x14ac:dyDescent="0.45">
      <c r="A41"/>
      <c r="B41" s="16" t="s">
        <v>28</v>
      </c>
      <c r="C41" s="65">
        <f>C52/C47</f>
        <v>0.27272727272727271</v>
      </c>
      <c r="D41" s="65">
        <f>D52/D47</f>
        <v>0.29565217391304349</v>
      </c>
      <c r="E41" s="72">
        <v>0.27</v>
      </c>
      <c r="F41" s="72">
        <v>0.27</v>
      </c>
      <c r="G41" s="72">
        <v>0.27</v>
      </c>
    </row>
    <row r="42" spans="1:10" ht="15" customHeight="1" x14ac:dyDescent="0.45">
      <c r="A42"/>
      <c r="B42" s="16" t="s">
        <v>90</v>
      </c>
      <c r="D42">
        <f>D55-C55</f>
        <v>-5</v>
      </c>
      <c r="E42" s="70">
        <v>10</v>
      </c>
      <c r="F42" s="70">
        <v>10</v>
      </c>
      <c r="G42" s="70">
        <v>0</v>
      </c>
    </row>
    <row r="43" spans="1:10" ht="15" customHeight="1" x14ac:dyDescent="0.45">
      <c r="A43"/>
      <c r="B43" s="16" t="s">
        <v>29</v>
      </c>
      <c r="E43" s="70">
        <v>137.23324</v>
      </c>
      <c r="F43" s="70">
        <v>258.66856400000006</v>
      </c>
      <c r="G43" s="70">
        <v>381.24742040000007</v>
      </c>
    </row>
    <row r="44" spans="1:10" ht="15" customHeight="1" x14ac:dyDescent="0.45">
      <c r="A44"/>
      <c r="B44"/>
    </row>
    <row r="45" spans="1:10" ht="15" customHeight="1" x14ac:dyDescent="0.45">
      <c r="A45" s="15" t="s">
        <v>30</v>
      </c>
      <c r="B45"/>
    </row>
    <row r="46" spans="1:10" ht="15" customHeight="1" x14ac:dyDescent="0.45">
      <c r="A46"/>
      <c r="B46" s="16" t="s">
        <v>31</v>
      </c>
      <c r="C46" s="71">
        <v>200</v>
      </c>
      <c r="D46" s="71">
        <v>210</v>
      </c>
      <c r="E46">
        <f>D46*(1+E39)</f>
        <v>231.00000000000003</v>
      </c>
      <c r="F46">
        <f t="shared" ref="F46:G46" si="11">E46*(1+F39)</f>
        <v>254.10000000000005</v>
      </c>
      <c r="G46">
        <f t="shared" si="11"/>
        <v>279.5100000000001</v>
      </c>
    </row>
    <row r="47" spans="1:10" ht="15" customHeight="1" x14ac:dyDescent="0.45">
      <c r="A47"/>
      <c r="B47" s="16" t="s">
        <v>32</v>
      </c>
      <c r="C47" s="71">
        <v>110</v>
      </c>
      <c r="D47" s="71">
        <v>115</v>
      </c>
      <c r="E47">
        <f>E40*E46</f>
        <v>126.58800000000002</v>
      </c>
      <c r="F47">
        <f t="shared" ref="F47:G47" si="12">F40*F46</f>
        <v>139.24680000000004</v>
      </c>
      <c r="G47">
        <f t="shared" si="12"/>
        <v>153.17148000000006</v>
      </c>
    </row>
    <row r="48" spans="1:10" ht="15" customHeight="1" x14ac:dyDescent="0.45">
      <c r="A48"/>
      <c r="B48" s="16" t="s">
        <v>43</v>
      </c>
      <c r="C48" s="69">
        <f>C46-C47</f>
        <v>90</v>
      </c>
      <c r="D48" s="69">
        <f t="shared" ref="D48:G48" si="13">D46-D47</f>
        <v>95</v>
      </c>
      <c r="E48" s="69">
        <f t="shared" si="13"/>
        <v>104.41200000000001</v>
      </c>
      <c r="F48" s="69">
        <f t="shared" si="13"/>
        <v>114.85320000000002</v>
      </c>
      <c r="G48" s="69">
        <f t="shared" si="13"/>
        <v>126.33852000000005</v>
      </c>
    </row>
    <row r="49" spans="1:7" ht="15" customHeight="1" x14ac:dyDescent="0.45">
      <c r="A49"/>
      <c r="B49"/>
    </row>
    <row r="50" spans="1:7" ht="15" customHeight="1" x14ac:dyDescent="0.45">
      <c r="A50" s="15" t="s">
        <v>33</v>
      </c>
      <c r="B50"/>
    </row>
    <row r="51" spans="1:7" ht="15" customHeight="1" x14ac:dyDescent="0.45">
      <c r="A51"/>
      <c r="B51" s="16" t="s">
        <v>34</v>
      </c>
      <c r="C51" s="71">
        <v>20</v>
      </c>
      <c r="D51" s="71">
        <v>23</v>
      </c>
      <c r="E51">
        <f t="shared" ref="E51:G51" si="14">E43</f>
        <v>137.23324</v>
      </c>
      <c r="F51">
        <f t="shared" si="14"/>
        <v>258.66856400000006</v>
      </c>
      <c r="G51">
        <f t="shared" si="14"/>
        <v>381.24742040000007</v>
      </c>
    </row>
    <row r="52" spans="1:7" ht="15" customHeight="1" x14ac:dyDescent="0.45">
      <c r="A52"/>
      <c r="B52" s="16" t="s">
        <v>35</v>
      </c>
      <c r="C52" s="71">
        <v>30</v>
      </c>
      <c r="D52" s="71">
        <v>34</v>
      </c>
      <c r="E52">
        <f>E41*E47</f>
        <v>34.178760000000011</v>
      </c>
      <c r="F52">
        <f t="shared" ref="F52:G52" si="15">F41*F47</f>
        <v>37.596636000000011</v>
      </c>
      <c r="G52">
        <f t="shared" si="15"/>
        <v>41.356299600000021</v>
      </c>
    </row>
    <row r="53" spans="1:7" ht="15" customHeight="1" x14ac:dyDescent="0.45">
      <c r="A53"/>
      <c r="B53" s="16" t="s">
        <v>42</v>
      </c>
      <c r="C53" s="69">
        <f>SUM(C51:C52)</f>
        <v>50</v>
      </c>
      <c r="D53" s="69">
        <f>SUM(D51:D52)</f>
        <v>57</v>
      </c>
      <c r="E53" s="69">
        <f>SUM(E51:E52)</f>
        <v>171.41200000000001</v>
      </c>
      <c r="F53" s="69">
        <f t="shared" ref="F53:G53" si="16">SUM(F51:F52)</f>
        <v>296.26520000000005</v>
      </c>
      <c r="G53" s="69">
        <f t="shared" si="16"/>
        <v>422.60372000000007</v>
      </c>
    </row>
    <row r="54" spans="1:7" ht="15" customHeight="1" x14ac:dyDescent="0.45">
      <c r="A54"/>
      <c r="B54"/>
    </row>
    <row r="55" spans="1:7" ht="15" customHeight="1" x14ac:dyDescent="0.45">
      <c r="A55"/>
      <c r="B55" s="16" t="s">
        <v>91</v>
      </c>
      <c r="C55" s="71">
        <v>20</v>
      </c>
      <c r="D55" s="71">
        <v>15</v>
      </c>
      <c r="E55">
        <f>D55+E42</f>
        <v>25</v>
      </c>
      <c r="F55">
        <f t="shared" ref="F55:G55" si="17">E55+F42</f>
        <v>35</v>
      </c>
      <c r="G55">
        <f t="shared" si="17"/>
        <v>35</v>
      </c>
    </row>
    <row r="56" spans="1:7" ht="15" customHeight="1" x14ac:dyDescent="0.45">
      <c r="A56"/>
      <c r="B56" s="16" t="s">
        <v>41</v>
      </c>
      <c r="C56" s="69">
        <f>SUM(C55:C55)</f>
        <v>20</v>
      </c>
      <c r="D56" s="69">
        <f>SUM(D55:D55)</f>
        <v>15</v>
      </c>
      <c r="E56" s="69">
        <f t="shared" ref="E56:G56" si="18">SUM(E55:E55)</f>
        <v>25</v>
      </c>
      <c r="F56" s="69">
        <f t="shared" si="18"/>
        <v>35</v>
      </c>
      <c r="G56" s="69">
        <f t="shared" si="18"/>
        <v>35</v>
      </c>
    </row>
    <row r="57" spans="1:7" ht="15" customHeight="1" x14ac:dyDescent="0.45">
      <c r="A57"/>
      <c r="B57"/>
    </row>
    <row r="58" spans="1:7" ht="15" customHeight="1" x14ac:dyDescent="0.45">
      <c r="A58"/>
      <c r="B58" s="16" t="s">
        <v>36</v>
      </c>
      <c r="C58" s="71">
        <v>30</v>
      </c>
      <c r="D58" s="71">
        <v>42</v>
      </c>
      <c r="E58">
        <f>D58+E48</f>
        <v>146.41200000000001</v>
      </c>
      <c r="F58">
        <f t="shared" ref="F58:G58" si="19">E58+F48</f>
        <v>261.26520000000005</v>
      </c>
      <c r="G58">
        <f t="shared" si="19"/>
        <v>387.60372000000007</v>
      </c>
    </row>
    <row r="59" spans="1:7" ht="15" customHeight="1" x14ac:dyDescent="0.45">
      <c r="A59"/>
      <c r="B59" s="16" t="s">
        <v>40</v>
      </c>
      <c r="C59" s="69">
        <f>C56+C58</f>
        <v>50</v>
      </c>
      <c r="D59" s="69">
        <f>D56+D58</f>
        <v>57</v>
      </c>
      <c r="E59" s="69">
        <f t="shared" ref="E59:G59" si="20">E56+E58</f>
        <v>171.41200000000001</v>
      </c>
      <c r="F59" s="69">
        <f t="shared" si="20"/>
        <v>296.26520000000005</v>
      </c>
      <c r="G59" s="69">
        <f t="shared" si="20"/>
        <v>422.60372000000007</v>
      </c>
    </row>
    <row r="60" spans="1:7" ht="15" customHeight="1" x14ac:dyDescent="0.45">
      <c r="A60"/>
      <c r="B60"/>
    </row>
    <row r="61" spans="1:7" ht="15" customHeight="1" x14ac:dyDescent="0.45">
      <c r="A61"/>
      <c r="B61" s="16" t="s">
        <v>37</v>
      </c>
      <c r="C61" s="68">
        <f>C59-C53</f>
        <v>0</v>
      </c>
      <c r="D61" s="68">
        <f t="shared" ref="D61:G61" si="21">D59-D53</f>
        <v>0</v>
      </c>
      <c r="E61" s="68">
        <f t="shared" si="21"/>
        <v>0</v>
      </c>
      <c r="F61" s="68">
        <f t="shared" si="21"/>
        <v>0</v>
      </c>
      <c r="G61" s="68">
        <f t="shared" si="21"/>
        <v>0</v>
      </c>
    </row>
    <row r="63" spans="1:7" ht="15" customHeight="1" x14ac:dyDescent="0.45">
      <c r="A63" s="15" t="s">
        <v>39</v>
      </c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7"/>
  <sheetViews>
    <sheetView zoomScaleNormal="100" workbookViewId="0"/>
  </sheetViews>
  <sheetFormatPr defaultColWidth="9.1328125" defaultRowHeight="15" customHeight="1" x14ac:dyDescent="0.45"/>
  <cols>
    <col min="1" max="1" width="1.3984375" style="15" customWidth="1"/>
    <col min="2" max="2" width="41.73046875" style="16" customWidth="1"/>
    <col min="3" max="10" width="11" customWidth="1"/>
    <col min="11" max="12" width="9.265625" customWidth="1"/>
  </cols>
  <sheetData>
    <row r="1" spans="1:10" s="50" customFormat="1" ht="45" customHeight="1" x14ac:dyDescent="0.85">
      <c r="A1" s="5" t="s">
        <v>21</v>
      </c>
      <c r="B1" s="10"/>
      <c r="C1" s="12" t="s">
        <v>13</v>
      </c>
      <c r="D1" s="12" t="s">
        <v>13</v>
      </c>
      <c r="E1" s="12" t="s">
        <v>14</v>
      </c>
      <c r="F1" s="12" t="s">
        <v>14</v>
      </c>
      <c r="G1" s="12" t="s">
        <v>14</v>
      </c>
      <c r="H1" s="12"/>
      <c r="I1" s="12"/>
      <c r="J1" s="12"/>
    </row>
    <row r="2" spans="1:10" s="37" customFormat="1" ht="30" customHeight="1" x14ac:dyDescent="0.65">
      <c r="A2" s="14" t="s">
        <v>121</v>
      </c>
      <c r="B2" s="7"/>
      <c r="C2" s="11" t="s">
        <v>117</v>
      </c>
      <c r="D2" s="11" t="s">
        <v>116</v>
      </c>
      <c r="E2" s="11" t="s">
        <v>113</v>
      </c>
      <c r="F2" s="11" t="s">
        <v>114</v>
      </c>
      <c r="G2" s="11" t="s">
        <v>115</v>
      </c>
      <c r="H2" s="11"/>
      <c r="I2" s="11"/>
      <c r="J2" s="11"/>
    </row>
    <row r="4" spans="1:10" ht="15" customHeight="1" x14ac:dyDescent="0.45">
      <c r="A4" s="15" t="s">
        <v>38</v>
      </c>
    </row>
    <row r="6" spans="1:10" ht="15" customHeight="1" x14ac:dyDescent="0.45">
      <c r="A6" s="15" t="s">
        <v>25</v>
      </c>
      <c r="B6"/>
      <c r="C6" s="64"/>
      <c r="D6" s="64"/>
      <c r="E6" s="64"/>
      <c r="F6" s="64"/>
      <c r="G6" s="64"/>
    </row>
    <row r="7" spans="1:10" ht="15" customHeight="1" x14ac:dyDescent="0.45">
      <c r="B7" s="16" t="s">
        <v>26</v>
      </c>
      <c r="D7" s="65">
        <f>D14/C14-1</f>
        <v>5.0000000000000044E-2</v>
      </c>
      <c r="E7" s="72">
        <v>0.05</v>
      </c>
      <c r="F7" s="72">
        <v>0.05</v>
      </c>
      <c r="G7" s="72">
        <v>0.05</v>
      </c>
    </row>
    <row r="8" spans="1:10" ht="15" customHeight="1" x14ac:dyDescent="0.45">
      <c r="B8" s="16" t="s">
        <v>27</v>
      </c>
      <c r="C8" s="65">
        <f>C15/C14</f>
        <v>0.6</v>
      </c>
      <c r="D8" s="65">
        <f>D15/D14</f>
        <v>0.6</v>
      </c>
      <c r="E8" s="72">
        <v>0.6</v>
      </c>
      <c r="F8" s="72">
        <v>0.6</v>
      </c>
      <c r="G8" s="72">
        <v>0.6</v>
      </c>
    </row>
    <row r="9" spans="1:10" ht="15" customHeight="1" x14ac:dyDescent="0.45">
      <c r="B9" s="16" t="s">
        <v>92</v>
      </c>
      <c r="D9">
        <f>D20-C20</f>
        <v>10</v>
      </c>
      <c r="E9" s="70">
        <v>5</v>
      </c>
      <c r="F9" s="70">
        <v>5</v>
      </c>
      <c r="G9" s="70">
        <v>0</v>
      </c>
    </row>
    <row r="10" spans="1:10" ht="15" customHeight="1" x14ac:dyDescent="0.45">
      <c r="B10" s="16" t="s">
        <v>44</v>
      </c>
      <c r="C10" s="65">
        <f>C23/C15</f>
        <v>0.16666666666666666</v>
      </c>
      <c r="D10" s="65">
        <f>D23/D15</f>
        <v>0.19047619047619047</v>
      </c>
      <c r="E10" s="72">
        <v>0.19</v>
      </c>
      <c r="F10" s="72">
        <v>0.19</v>
      </c>
      <c r="G10" s="72">
        <v>0.19</v>
      </c>
    </row>
    <row r="11" spans="1:10" ht="15" customHeight="1" x14ac:dyDescent="0.45">
      <c r="B11" s="16" t="s">
        <v>90</v>
      </c>
      <c r="D11">
        <f>D24-C24</f>
        <v>0</v>
      </c>
      <c r="E11" s="70">
        <v>0</v>
      </c>
      <c r="F11" s="70">
        <v>-5</v>
      </c>
      <c r="G11" s="70">
        <v>10</v>
      </c>
    </row>
    <row r="13" spans="1:10" ht="15" customHeight="1" x14ac:dyDescent="0.45">
      <c r="A13" s="15" t="s">
        <v>30</v>
      </c>
    </row>
    <row r="14" spans="1:10" ht="15" customHeight="1" x14ac:dyDescent="0.45">
      <c r="B14" s="16" t="s">
        <v>31</v>
      </c>
      <c r="C14" s="71">
        <v>100</v>
      </c>
      <c r="D14" s="71">
        <v>105</v>
      </c>
      <c r="E14">
        <f>D14*(1+E7)</f>
        <v>110.25</v>
      </c>
      <c r="F14">
        <f t="shared" ref="F14:G14" si="0">E14*(1+F7)</f>
        <v>115.7625</v>
      </c>
      <c r="G14">
        <f t="shared" si="0"/>
        <v>121.55062500000001</v>
      </c>
    </row>
    <row r="15" spans="1:10" ht="15" customHeight="1" x14ac:dyDescent="0.45">
      <c r="B15" s="16" t="s">
        <v>32</v>
      </c>
      <c r="C15" s="71">
        <v>60</v>
      </c>
      <c r="D15" s="71">
        <v>63</v>
      </c>
      <c r="E15">
        <f>E8*E14</f>
        <v>66.149999999999991</v>
      </c>
      <c r="F15">
        <f t="shared" ref="F15:G15" si="1">F8*F14</f>
        <v>69.457499999999996</v>
      </c>
      <c r="G15">
        <f t="shared" si="1"/>
        <v>72.930374999999998</v>
      </c>
    </row>
    <row r="16" spans="1:10" ht="15" customHeight="1" x14ac:dyDescent="0.45">
      <c r="B16" s="16" t="s">
        <v>43</v>
      </c>
      <c r="C16" s="69">
        <f>C14-C15</f>
        <v>40</v>
      </c>
      <c r="D16" s="69">
        <f t="shared" ref="D16:G16" si="2">D14-D15</f>
        <v>42</v>
      </c>
      <c r="E16" s="69">
        <f t="shared" si="2"/>
        <v>44.100000000000009</v>
      </c>
      <c r="F16" s="69">
        <f t="shared" si="2"/>
        <v>46.305000000000007</v>
      </c>
      <c r="G16" s="69">
        <f t="shared" si="2"/>
        <v>48.620250000000013</v>
      </c>
    </row>
    <row r="18" spans="1:7" ht="15" customHeight="1" x14ac:dyDescent="0.45">
      <c r="A18" s="15" t="s">
        <v>33</v>
      </c>
    </row>
    <row r="19" spans="1:7" ht="15" customHeight="1" x14ac:dyDescent="0.45">
      <c r="B19" s="16" t="s">
        <v>34</v>
      </c>
      <c r="C19" s="71">
        <v>10</v>
      </c>
      <c r="D19" s="71">
        <v>12</v>
      </c>
      <c r="E19">
        <f>E45</f>
        <v>51.668500000000009</v>
      </c>
      <c r="F19">
        <f t="shared" ref="F19:G19" si="3">F45</f>
        <v>88.601925000000023</v>
      </c>
      <c r="G19">
        <f t="shared" si="3"/>
        <v>147.88202125000004</v>
      </c>
    </row>
    <row r="20" spans="1:7" ht="15" customHeight="1" x14ac:dyDescent="0.45">
      <c r="B20" s="16" t="s">
        <v>45</v>
      </c>
      <c r="C20" s="71">
        <v>50</v>
      </c>
      <c r="D20" s="71">
        <v>60</v>
      </c>
      <c r="E20">
        <f>E9+D20</f>
        <v>65</v>
      </c>
      <c r="F20">
        <f t="shared" ref="F20:G20" si="4">F9+E20</f>
        <v>70</v>
      </c>
      <c r="G20">
        <f t="shared" si="4"/>
        <v>70</v>
      </c>
    </row>
    <row r="21" spans="1:7" ht="15" customHeight="1" x14ac:dyDescent="0.45">
      <c r="B21" s="16" t="s">
        <v>42</v>
      </c>
      <c r="C21" s="69">
        <f>SUM(C19:C20)</f>
        <v>60</v>
      </c>
      <c r="D21" s="69">
        <f>SUM(D19:D20)</f>
        <v>72</v>
      </c>
      <c r="E21" s="69">
        <f>SUM(E19:E20)</f>
        <v>116.66850000000001</v>
      </c>
      <c r="F21" s="69">
        <f t="shared" ref="F21:G21" si="5">SUM(F19:F20)</f>
        <v>158.60192500000002</v>
      </c>
      <c r="G21" s="69">
        <f t="shared" si="5"/>
        <v>217.88202125000004</v>
      </c>
    </row>
    <row r="23" spans="1:7" ht="15" customHeight="1" x14ac:dyDescent="0.45">
      <c r="B23" s="16" t="s">
        <v>46</v>
      </c>
      <c r="C23" s="71">
        <v>10</v>
      </c>
      <c r="D23" s="71">
        <v>12</v>
      </c>
      <c r="E23">
        <f>E10*E15</f>
        <v>12.568499999999998</v>
      </c>
      <c r="F23">
        <f t="shared" ref="F23:G23" si="6">F10*F15</f>
        <v>13.196925</v>
      </c>
      <c r="G23">
        <f t="shared" si="6"/>
        <v>13.85677125</v>
      </c>
    </row>
    <row r="24" spans="1:7" ht="15" customHeight="1" x14ac:dyDescent="0.45">
      <c r="B24" s="16" t="s">
        <v>91</v>
      </c>
      <c r="C24" s="71">
        <v>20</v>
      </c>
      <c r="D24" s="71">
        <v>20</v>
      </c>
      <c r="E24">
        <f>E11+D24</f>
        <v>20</v>
      </c>
      <c r="F24">
        <f t="shared" ref="F24:G24" si="7">F11+E24</f>
        <v>15</v>
      </c>
      <c r="G24">
        <f t="shared" si="7"/>
        <v>25</v>
      </c>
    </row>
    <row r="25" spans="1:7" ht="15" customHeight="1" x14ac:dyDescent="0.45">
      <c r="B25" s="16" t="s">
        <v>41</v>
      </c>
      <c r="C25" s="69">
        <f>SUM(C23:C24)</f>
        <v>30</v>
      </c>
      <c r="D25" s="69">
        <f>SUM(D23:D24)</f>
        <v>32</v>
      </c>
      <c r="E25" s="69">
        <f>SUM(E23:E24)</f>
        <v>32.5685</v>
      </c>
      <c r="F25" s="69">
        <f t="shared" ref="F25:G25" si="8">SUM(F23:F24)</f>
        <v>28.196925</v>
      </c>
      <c r="G25" s="69">
        <f t="shared" si="8"/>
        <v>38.856771250000001</v>
      </c>
    </row>
    <row r="27" spans="1:7" ht="15" customHeight="1" x14ac:dyDescent="0.45">
      <c r="B27" s="16" t="s">
        <v>36</v>
      </c>
      <c r="C27" s="66">
        <v>30</v>
      </c>
      <c r="D27" s="66">
        <v>40</v>
      </c>
      <c r="E27">
        <f>E16+D27</f>
        <v>84.100000000000009</v>
      </c>
      <c r="F27">
        <f t="shared" ref="F27:G27" si="9">F16+E27</f>
        <v>130.40500000000003</v>
      </c>
      <c r="G27">
        <f t="shared" si="9"/>
        <v>179.02525000000003</v>
      </c>
    </row>
    <row r="28" spans="1:7" ht="15" customHeight="1" x14ac:dyDescent="0.45">
      <c r="B28" s="16" t="s">
        <v>40</v>
      </c>
      <c r="C28" s="69">
        <f>C25+C27</f>
        <v>60</v>
      </c>
      <c r="D28" s="69">
        <f>D25+D27</f>
        <v>72</v>
      </c>
      <c r="E28" s="69">
        <f>E25+E27</f>
        <v>116.66850000000001</v>
      </c>
      <c r="F28" s="69">
        <f t="shared" ref="F28:G28" si="10">F25+F27</f>
        <v>158.60192500000002</v>
      </c>
      <c r="G28" s="69">
        <f t="shared" si="10"/>
        <v>217.88202125000004</v>
      </c>
    </row>
    <row r="30" spans="1:7" ht="15" customHeight="1" x14ac:dyDescent="0.45">
      <c r="B30" s="16" t="s">
        <v>37</v>
      </c>
      <c r="C30" s="68" t="str">
        <f>IF(C28=C21,"OK",C28-C21)</f>
        <v>OK</v>
      </c>
      <c r="D30" s="68" t="str">
        <f>IF(D28=D21,"OK",D28-D21)</f>
        <v>OK</v>
      </c>
      <c r="E30" s="68" t="str">
        <f>IF(E28=E21,"OK",E28-E21)</f>
        <v>OK</v>
      </c>
      <c r="F30" s="68" t="str">
        <f t="shared" ref="F30:G30" si="11">IF(F28=F21,"OK",F28-F21)</f>
        <v>OK</v>
      </c>
      <c r="G30" s="68" t="str">
        <f t="shared" si="11"/>
        <v>OK</v>
      </c>
    </row>
    <row r="32" spans="1:7" ht="15" customHeight="1" x14ac:dyDescent="0.45">
      <c r="A32" s="15" t="s">
        <v>47</v>
      </c>
    </row>
    <row r="33" spans="1:7" ht="15" customHeight="1" x14ac:dyDescent="0.45">
      <c r="B33" s="16" t="s">
        <v>43</v>
      </c>
      <c r="E33">
        <f>E16</f>
        <v>44.100000000000009</v>
      </c>
      <c r="F33">
        <f t="shared" ref="F33:G33" si="12">F16</f>
        <v>46.305000000000007</v>
      </c>
      <c r="G33">
        <f t="shared" si="12"/>
        <v>48.620250000000013</v>
      </c>
    </row>
    <row r="34" spans="1:7" ht="15" customHeight="1" x14ac:dyDescent="0.45">
      <c r="B34" s="16" t="s">
        <v>93</v>
      </c>
      <c r="E34">
        <f>E23-D23</f>
        <v>0.56849999999999845</v>
      </c>
      <c r="F34">
        <f t="shared" ref="F34:G34" si="13">F23-E23</f>
        <v>0.62842500000000179</v>
      </c>
      <c r="G34">
        <f t="shared" si="13"/>
        <v>0.6598462499999993</v>
      </c>
    </row>
    <row r="35" spans="1:7" ht="15" customHeight="1" x14ac:dyDescent="0.45">
      <c r="B35" s="16" t="s">
        <v>53</v>
      </c>
      <c r="C35" s="67"/>
      <c r="D35" s="67"/>
      <c r="E35" s="69">
        <f>SUM(E33:E34)</f>
        <v>44.668500000000009</v>
      </c>
      <c r="F35" s="69">
        <f t="shared" ref="F35:G35" si="14">SUM(F33:F34)</f>
        <v>46.933425000000007</v>
      </c>
      <c r="G35" s="69">
        <f t="shared" si="14"/>
        <v>49.280096250000014</v>
      </c>
    </row>
    <row r="37" spans="1:7" ht="15" customHeight="1" x14ac:dyDescent="0.45">
      <c r="B37" s="16" t="s">
        <v>94</v>
      </c>
      <c r="E37">
        <f>D20-E20</f>
        <v>-5</v>
      </c>
      <c r="F37">
        <f t="shared" ref="F37:G37" si="15">E20-F20</f>
        <v>-5</v>
      </c>
      <c r="G37">
        <f t="shared" si="15"/>
        <v>0</v>
      </c>
    </row>
    <row r="38" spans="1:7" ht="15" customHeight="1" x14ac:dyDescent="0.45">
      <c r="B38" s="16" t="s">
        <v>52</v>
      </c>
      <c r="C38" s="67"/>
      <c r="D38" s="67"/>
      <c r="E38" s="69">
        <f>SUM(E37)</f>
        <v>-5</v>
      </c>
      <c r="F38" s="69">
        <f t="shared" ref="F38:G38" si="16">SUM(F37)</f>
        <v>-5</v>
      </c>
      <c r="G38" s="69">
        <f t="shared" si="16"/>
        <v>0</v>
      </c>
    </row>
    <row r="40" spans="1:7" ht="15" customHeight="1" x14ac:dyDescent="0.45">
      <c r="B40" s="16" t="s">
        <v>95</v>
      </c>
      <c r="E40">
        <f>E24-D24</f>
        <v>0</v>
      </c>
      <c r="F40">
        <f t="shared" ref="F40:G40" si="17">F24-E24</f>
        <v>-5</v>
      </c>
      <c r="G40">
        <f t="shared" si="17"/>
        <v>10</v>
      </c>
    </row>
    <row r="41" spans="1:7" ht="15" customHeight="1" x14ac:dyDescent="0.45">
      <c r="B41" s="16" t="s">
        <v>51</v>
      </c>
      <c r="C41" s="67"/>
      <c r="D41" s="67"/>
      <c r="E41" s="69">
        <f>SUM(E40)</f>
        <v>0</v>
      </c>
      <c r="F41" s="69">
        <f t="shared" ref="F41:G41" si="18">SUM(F40)</f>
        <v>-5</v>
      </c>
      <c r="G41" s="69">
        <f t="shared" si="18"/>
        <v>10</v>
      </c>
    </row>
    <row r="43" spans="1:7" ht="15" customHeight="1" x14ac:dyDescent="0.45">
      <c r="B43" s="16" t="s">
        <v>48</v>
      </c>
      <c r="E43">
        <f>D45</f>
        <v>12</v>
      </c>
      <c r="F43">
        <f t="shared" ref="F43:G43" si="19">E45</f>
        <v>51.668500000000009</v>
      </c>
      <c r="G43">
        <f t="shared" si="19"/>
        <v>88.601925000000023</v>
      </c>
    </row>
    <row r="44" spans="1:7" ht="15" customHeight="1" x14ac:dyDescent="0.45">
      <c r="B44" s="16" t="s">
        <v>49</v>
      </c>
      <c r="E44">
        <f>E35+E38+E41</f>
        <v>39.668500000000009</v>
      </c>
      <c r="F44">
        <f t="shared" ref="F44:G44" si="20">F35+F38+F41</f>
        <v>36.933425000000007</v>
      </c>
      <c r="G44">
        <f t="shared" si="20"/>
        <v>59.280096250000014</v>
      </c>
    </row>
    <row r="45" spans="1:7" ht="15" customHeight="1" x14ac:dyDescent="0.45">
      <c r="B45" s="16" t="s">
        <v>50</v>
      </c>
      <c r="D45">
        <f>D19</f>
        <v>12</v>
      </c>
      <c r="E45">
        <f>SUM(E43:E44)</f>
        <v>51.668500000000009</v>
      </c>
      <c r="F45">
        <f t="shared" ref="F45:G45" si="21">SUM(F43:F44)</f>
        <v>88.601925000000023</v>
      </c>
      <c r="G45">
        <f t="shared" si="21"/>
        <v>147.88202125000004</v>
      </c>
    </row>
    <row r="48" spans="1:7" ht="15" customHeight="1" x14ac:dyDescent="0.45">
      <c r="A48" s="15" t="s">
        <v>39</v>
      </c>
    </row>
    <row r="50" spans="1:10" ht="45" customHeight="1" x14ac:dyDescent="0.85">
      <c r="A50" s="5"/>
      <c r="B50" s="10"/>
      <c r="C50" s="12" t="s">
        <v>13</v>
      </c>
      <c r="D50" s="12" t="s">
        <v>13</v>
      </c>
      <c r="E50" s="12" t="s">
        <v>14</v>
      </c>
      <c r="F50" s="12" t="s">
        <v>14</v>
      </c>
      <c r="G50" s="12" t="s">
        <v>14</v>
      </c>
      <c r="H50" s="12"/>
      <c r="I50" s="12"/>
      <c r="J50" s="12"/>
    </row>
    <row r="51" spans="1:10" ht="30" customHeight="1" x14ac:dyDescent="0.65">
      <c r="A51" s="14" t="s">
        <v>120</v>
      </c>
      <c r="B51" s="7"/>
      <c r="C51" s="11" t="s">
        <v>117</v>
      </c>
      <c r="D51" s="11" t="s">
        <v>116</v>
      </c>
      <c r="E51" s="11" t="s">
        <v>113</v>
      </c>
      <c r="F51" s="11" t="s">
        <v>114</v>
      </c>
      <c r="G51" s="11" t="s">
        <v>115</v>
      </c>
      <c r="H51" s="11"/>
      <c r="I51" s="11"/>
      <c r="J51" s="11"/>
    </row>
    <row r="53" spans="1:10" ht="15" customHeight="1" x14ac:dyDescent="0.45">
      <c r="A53" s="15" t="s">
        <v>38</v>
      </c>
    </row>
    <row r="55" spans="1:10" ht="15" customHeight="1" x14ac:dyDescent="0.45">
      <c r="A55" s="15" t="s">
        <v>25</v>
      </c>
      <c r="B55"/>
      <c r="C55" s="64"/>
      <c r="D55" s="64"/>
      <c r="E55" s="64"/>
      <c r="F55" s="64"/>
      <c r="G55" s="64"/>
    </row>
    <row r="56" spans="1:10" ht="15" customHeight="1" x14ac:dyDescent="0.45">
      <c r="B56" s="16" t="s">
        <v>26</v>
      </c>
      <c r="D56" s="65">
        <f>D63/C63-1</f>
        <v>5.0000000000000044E-2</v>
      </c>
      <c r="E56" s="72">
        <v>0.05</v>
      </c>
      <c r="F56" s="72">
        <v>0.05</v>
      </c>
      <c r="G56" s="72">
        <v>0.05</v>
      </c>
    </row>
    <row r="57" spans="1:10" ht="15" customHeight="1" x14ac:dyDescent="0.45">
      <c r="B57" s="16" t="s">
        <v>27</v>
      </c>
      <c r="C57" s="65">
        <f>C64/C63</f>
        <v>-0.6</v>
      </c>
      <c r="D57" s="65">
        <f>D64/D63</f>
        <v>-0.6</v>
      </c>
      <c r="E57" s="72">
        <v>-0.6</v>
      </c>
      <c r="F57" s="72">
        <v>-0.6</v>
      </c>
      <c r="G57" s="72">
        <v>-0.6</v>
      </c>
    </row>
    <row r="58" spans="1:10" ht="15" customHeight="1" x14ac:dyDescent="0.45">
      <c r="B58" s="16" t="s">
        <v>92</v>
      </c>
      <c r="D58">
        <f>D69-C69</f>
        <v>43.999999999999972</v>
      </c>
      <c r="E58" s="70">
        <v>50</v>
      </c>
      <c r="F58" s="70">
        <v>50</v>
      </c>
      <c r="G58" s="70">
        <v>50</v>
      </c>
    </row>
    <row r="59" spans="1:10" ht="15" customHeight="1" x14ac:dyDescent="0.45">
      <c r="B59" s="16" t="s">
        <v>44</v>
      </c>
      <c r="C59" s="65">
        <f>C72/C64</f>
        <v>-0.16666666666666666</v>
      </c>
      <c r="D59" s="65">
        <f>D72/D64</f>
        <v>-0.19047619047619047</v>
      </c>
      <c r="E59" s="72">
        <v>-0.19</v>
      </c>
      <c r="F59" s="72">
        <v>-0.19</v>
      </c>
      <c r="G59" s="72">
        <v>-0.19</v>
      </c>
    </row>
    <row r="60" spans="1:10" ht="15" customHeight="1" x14ac:dyDescent="0.45">
      <c r="B60" s="16" t="s">
        <v>90</v>
      </c>
      <c r="D60">
        <f>D73-C73</f>
        <v>0</v>
      </c>
      <c r="E60" s="70">
        <v>5</v>
      </c>
      <c r="F60" s="70">
        <v>-7</v>
      </c>
      <c r="G60" s="70">
        <v>10</v>
      </c>
    </row>
    <row r="62" spans="1:10" ht="15" customHeight="1" x14ac:dyDescent="0.45">
      <c r="A62" s="15" t="s">
        <v>30</v>
      </c>
    </row>
    <row r="63" spans="1:10" ht="15" customHeight="1" x14ac:dyDescent="0.45">
      <c r="B63" s="16" t="s">
        <v>31</v>
      </c>
      <c r="C63" s="75">
        <v>440.00000000000006</v>
      </c>
      <c r="D63" s="75">
        <v>462.00000000000006</v>
      </c>
      <c r="E63">
        <f>D63*(1+E56)</f>
        <v>485.10000000000008</v>
      </c>
      <c r="F63">
        <f t="shared" ref="F63" si="22">E63*(1+F56)</f>
        <v>509.35500000000013</v>
      </c>
      <c r="G63">
        <f t="shared" ref="G63" si="23">F63*(1+G56)</f>
        <v>534.82275000000016</v>
      </c>
    </row>
    <row r="64" spans="1:10" ht="15" customHeight="1" x14ac:dyDescent="0.45">
      <c r="B64" s="16" t="s">
        <v>32</v>
      </c>
      <c r="C64" s="75">
        <v>-264</v>
      </c>
      <c r="D64" s="75">
        <v>-277.20000000000005</v>
      </c>
      <c r="E64">
        <f>E57*E63</f>
        <v>-291.06000000000006</v>
      </c>
      <c r="F64">
        <f t="shared" ref="F64:G64" si="24">F57*F63</f>
        <v>-305.61300000000006</v>
      </c>
      <c r="G64">
        <f t="shared" si="24"/>
        <v>-320.89365000000009</v>
      </c>
    </row>
    <row r="65" spans="1:7" ht="15" customHeight="1" x14ac:dyDescent="0.45">
      <c r="B65" s="16" t="s">
        <v>43</v>
      </c>
      <c r="C65" s="69">
        <f>SUM(C63:C64)</f>
        <v>176.00000000000006</v>
      </c>
      <c r="D65" s="69">
        <f t="shared" ref="D65:G65" si="25">SUM(D63:D64)</f>
        <v>184.8</v>
      </c>
      <c r="E65" s="69">
        <f t="shared" si="25"/>
        <v>194.04000000000002</v>
      </c>
      <c r="F65" s="69">
        <f t="shared" si="25"/>
        <v>203.74200000000008</v>
      </c>
      <c r="G65" s="69">
        <f t="shared" si="25"/>
        <v>213.92910000000006</v>
      </c>
    </row>
    <row r="67" spans="1:7" ht="15" customHeight="1" x14ac:dyDescent="0.45">
      <c r="A67" s="15" t="s">
        <v>33</v>
      </c>
    </row>
    <row r="68" spans="1:7" ht="15" customHeight="1" x14ac:dyDescent="0.45">
      <c r="B68" s="16" t="s">
        <v>34</v>
      </c>
      <c r="C68" s="75">
        <v>44</v>
      </c>
      <c r="D68" s="75">
        <v>52.800000000000004</v>
      </c>
      <c r="E68">
        <f>E94</f>
        <v>204.34140000000005</v>
      </c>
      <c r="F68">
        <f t="shared" ref="F68:G68" si="26">F94</f>
        <v>353.84847000000013</v>
      </c>
      <c r="G68">
        <f t="shared" si="26"/>
        <v>530.68089350000014</v>
      </c>
    </row>
    <row r="69" spans="1:7" ht="15" customHeight="1" x14ac:dyDescent="0.45">
      <c r="B69" s="16" t="s">
        <v>45</v>
      </c>
      <c r="C69" s="75">
        <v>220.00000000000003</v>
      </c>
      <c r="D69" s="75">
        <v>264</v>
      </c>
      <c r="E69">
        <f>E58+D69</f>
        <v>314</v>
      </c>
      <c r="F69">
        <f t="shared" ref="F69" si="27">F58+E69</f>
        <v>364</v>
      </c>
      <c r="G69">
        <f t="shared" ref="G69" si="28">G58+F69</f>
        <v>414</v>
      </c>
    </row>
    <row r="70" spans="1:7" ht="15" customHeight="1" x14ac:dyDescent="0.45">
      <c r="B70" s="16" t="s">
        <v>42</v>
      </c>
      <c r="C70" s="69">
        <f>SUM(C68:C69)</f>
        <v>264</v>
      </c>
      <c r="D70" s="69">
        <f>SUM(D68:D69)</f>
        <v>316.8</v>
      </c>
      <c r="E70" s="69">
        <f t="shared" ref="E70:G70" si="29">SUM(E68:E69)</f>
        <v>518.34140000000002</v>
      </c>
      <c r="F70" s="69">
        <f t="shared" si="29"/>
        <v>717.84847000000013</v>
      </c>
      <c r="G70" s="69">
        <f t="shared" si="29"/>
        <v>944.68089350000014</v>
      </c>
    </row>
    <row r="72" spans="1:7" ht="15" customHeight="1" x14ac:dyDescent="0.45">
      <c r="B72" s="16" t="s">
        <v>46</v>
      </c>
      <c r="C72" s="75">
        <v>44</v>
      </c>
      <c r="D72" s="75">
        <v>52.800000000000004</v>
      </c>
      <c r="E72">
        <f>E59*E64</f>
        <v>55.301400000000015</v>
      </c>
      <c r="F72">
        <f t="shared" ref="F72:G72" si="30">F59*F64</f>
        <v>58.06647000000001</v>
      </c>
      <c r="G72">
        <f t="shared" si="30"/>
        <v>60.969793500000016</v>
      </c>
    </row>
    <row r="73" spans="1:7" ht="15" customHeight="1" x14ac:dyDescent="0.45">
      <c r="B73" s="16" t="s">
        <v>91</v>
      </c>
      <c r="C73" s="75">
        <v>88</v>
      </c>
      <c r="D73" s="75">
        <v>88</v>
      </c>
      <c r="E73">
        <f>E60+D73</f>
        <v>93</v>
      </c>
      <c r="F73">
        <f t="shared" ref="F73" si="31">F60+E73</f>
        <v>86</v>
      </c>
      <c r="G73">
        <f t="shared" ref="G73" si="32">G60+F73</f>
        <v>96</v>
      </c>
    </row>
    <row r="74" spans="1:7" ht="15" customHeight="1" x14ac:dyDescent="0.45">
      <c r="B74" s="16" t="s">
        <v>41</v>
      </c>
      <c r="C74" s="69">
        <f>SUM(C72:C73)</f>
        <v>132</v>
      </c>
      <c r="D74" s="69">
        <f t="shared" ref="D74:G74" si="33">SUM(D72:D73)</f>
        <v>140.80000000000001</v>
      </c>
      <c r="E74" s="69">
        <f t="shared" si="33"/>
        <v>148.3014</v>
      </c>
      <c r="F74" s="69">
        <f t="shared" si="33"/>
        <v>144.06647000000001</v>
      </c>
      <c r="G74" s="69">
        <f t="shared" si="33"/>
        <v>156.96979350000001</v>
      </c>
    </row>
    <row r="76" spans="1:7" ht="15" customHeight="1" x14ac:dyDescent="0.45">
      <c r="B76" s="16" t="s">
        <v>36</v>
      </c>
      <c r="C76" s="75">
        <v>132</v>
      </c>
      <c r="D76" s="75">
        <v>176</v>
      </c>
      <c r="E76">
        <f>E65+D76</f>
        <v>370.04</v>
      </c>
      <c r="F76">
        <f t="shared" ref="F76" si="34">F65+E76</f>
        <v>573.78200000000015</v>
      </c>
      <c r="G76">
        <f t="shared" ref="G76" si="35">G65+F76</f>
        <v>787.71110000000022</v>
      </c>
    </row>
    <row r="77" spans="1:7" ht="15" customHeight="1" x14ac:dyDescent="0.45">
      <c r="B77" s="16" t="s">
        <v>40</v>
      </c>
      <c r="C77" s="69">
        <f t="shared" ref="C77" si="36">C74+C76</f>
        <v>264</v>
      </c>
      <c r="D77" s="69">
        <f t="shared" ref="D77" si="37">D74+D76</f>
        <v>316.8</v>
      </c>
      <c r="E77" s="69">
        <f t="shared" ref="E77" si="38">E74+E76</f>
        <v>518.34140000000002</v>
      </c>
      <c r="F77" s="69">
        <f t="shared" ref="F77" si="39">F74+F76</f>
        <v>717.84847000000013</v>
      </c>
      <c r="G77" s="69">
        <f t="shared" ref="G77" si="40">G74+G76</f>
        <v>944.68089350000025</v>
      </c>
    </row>
    <row r="79" spans="1:7" ht="15" customHeight="1" x14ac:dyDescent="0.45">
      <c r="B79" s="16" t="s">
        <v>37</v>
      </c>
      <c r="C79" s="68" t="str">
        <f>IF(C77=C70,"OK",C77-C70)</f>
        <v>OK</v>
      </c>
      <c r="D79" s="68" t="str">
        <f>IF(D77=D70,"OK",D77-D70)</f>
        <v>OK</v>
      </c>
      <c r="E79" s="68" t="str">
        <f>IF(E77=E70,"OK",E77-E70)</f>
        <v>OK</v>
      </c>
      <c r="F79" s="68" t="str">
        <f t="shared" ref="F79:G79" si="41">IF(F77=F70,"OK",F77-F70)</f>
        <v>OK</v>
      </c>
      <c r="G79" s="68" t="str">
        <f t="shared" si="41"/>
        <v>OK</v>
      </c>
    </row>
    <row r="81" spans="1:7" ht="15" customHeight="1" x14ac:dyDescent="0.45">
      <c r="A81" s="15" t="s">
        <v>47</v>
      </c>
    </row>
    <row r="82" spans="1:7" ht="15" customHeight="1" x14ac:dyDescent="0.45">
      <c r="B82" s="16" t="s">
        <v>43</v>
      </c>
      <c r="E82">
        <f>E65</f>
        <v>194.04000000000002</v>
      </c>
      <c r="F82">
        <f t="shared" ref="F82:G82" si="42">F65</f>
        <v>203.74200000000008</v>
      </c>
      <c r="G82">
        <f t="shared" si="42"/>
        <v>213.92910000000006</v>
      </c>
    </row>
    <row r="83" spans="1:7" ht="15" customHeight="1" x14ac:dyDescent="0.45">
      <c r="B83" s="16" t="s">
        <v>93</v>
      </c>
      <c r="E83">
        <f>E72-D72</f>
        <v>2.5014000000000109</v>
      </c>
      <c r="F83">
        <f t="shared" ref="F83" si="43">F72-E72</f>
        <v>2.7650699999999944</v>
      </c>
      <c r="G83">
        <f t="shared" ref="G83" si="44">G72-F72</f>
        <v>2.9033235000000062</v>
      </c>
    </row>
    <row r="84" spans="1:7" ht="15" customHeight="1" x14ac:dyDescent="0.45">
      <c r="B84" s="16" t="s">
        <v>53</v>
      </c>
      <c r="C84" s="67"/>
      <c r="D84" s="67"/>
      <c r="E84" s="69">
        <f>SUM(E82:E83)</f>
        <v>196.54140000000004</v>
      </c>
      <c r="F84" s="69">
        <f t="shared" ref="F84:G84" si="45">SUM(F82:F83)</f>
        <v>206.50707000000006</v>
      </c>
      <c r="G84" s="69">
        <f t="shared" si="45"/>
        <v>216.83242350000006</v>
      </c>
    </row>
    <row r="86" spans="1:7" ht="15" customHeight="1" x14ac:dyDescent="0.45">
      <c r="B86" s="16" t="s">
        <v>94</v>
      </c>
      <c r="E86">
        <f>D69-E69</f>
        <v>-50</v>
      </c>
      <c r="F86">
        <f t="shared" ref="F86" si="46">E69-F69</f>
        <v>-50</v>
      </c>
      <c r="G86">
        <f t="shared" ref="G86" si="47">F69-G69</f>
        <v>-50</v>
      </c>
    </row>
    <row r="87" spans="1:7" ht="15" customHeight="1" x14ac:dyDescent="0.45">
      <c r="B87" s="16" t="s">
        <v>52</v>
      </c>
      <c r="C87" s="67"/>
      <c r="D87" s="67"/>
      <c r="E87" s="69">
        <f>SUM(E86)</f>
        <v>-50</v>
      </c>
      <c r="F87" s="69">
        <f t="shared" ref="F87:G87" si="48">SUM(F86)</f>
        <v>-50</v>
      </c>
      <c r="G87" s="69">
        <f t="shared" si="48"/>
        <v>-50</v>
      </c>
    </row>
    <row r="89" spans="1:7" ht="15" customHeight="1" x14ac:dyDescent="0.45">
      <c r="B89" s="16" t="s">
        <v>95</v>
      </c>
      <c r="E89">
        <f>E73-D73</f>
        <v>5</v>
      </c>
      <c r="F89">
        <f t="shared" ref="F89" si="49">F73-E73</f>
        <v>-7</v>
      </c>
      <c r="G89">
        <f t="shared" ref="G89" si="50">G73-F73</f>
        <v>10</v>
      </c>
    </row>
    <row r="90" spans="1:7" ht="15" customHeight="1" x14ac:dyDescent="0.45">
      <c r="B90" s="16" t="s">
        <v>51</v>
      </c>
      <c r="C90" s="67"/>
      <c r="D90" s="67"/>
      <c r="E90" s="69">
        <f>SUM(E89)</f>
        <v>5</v>
      </c>
      <c r="F90" s="69">
        <f t="shared" ref="F90:G90" si="51">SUM(F89)</f>
        <v>-7</v>
      </c>
      <c r="G90" s="69">
        <f t="shared" si="51"/>
        <v>10</v>
      </c>
    </row>
    <row r="92" spans="1:7" ht="15" customHeight="1" x14ac:dyDescent="0.45">
      <c r="B92" s="16" t="s">
        <v>48</v>
      </c>
      <c r="E92">
        <f>D94</f>
        <v>52.800000000000004</v>
      </c>
      <c r="F92">
        <f t="shared" ref="F92" si="52">E94</f>
        <v>204.34140000000005</v>
      </c>
      <c r="G92">
        <f t="shared" ref="G92" si="53">F94</f>
        <v>353.84847000000013</v>
      </c>
    </row>
    <row r="93" spans="1:7" ht="15" customHeight="1" x14ac:dyDescent="0.45">
      <c r="B93" s="16" t="s">
        <v>49</v>
      </c>
      <c r="E93">
        <f>E84+E87+E90</f>
        <v>151.54140000000004</v>
      </c>
      <c r="F93">
        <f t="shared" ref="F93:G93" si="54">F84+F87+F90</f>
        <v>149.50707000000006</v>
      </c>
      <c r="G93">
        <f t="shared" si="54"/>
        <v>176.83242350000006</v>
      </c>
    </row>
    <row r="94" spans="1:7" ht="15" customHeight="1" x14ac:dyDescent="0.45">
      <c r="B94" s="16" t="s">
        <v>50</v>
      </c>
      <c r="D94">
        <f>D68</f>
        <v>52.800000000000004</v>
      </c>
      <c r="E94">
        <f>SUM(E92:E93)</f>
        <v>204.34140000000005</v>
      </c>
      <c r="F94">
        <f t="shared" ref="F94:G94" si="55">SUM(F92:F93)</f>
        <v>353.84847000000013</v>
      </c>
      <c r="G94">
        <f t="shared" si="55"/>
        <v>530.68089350000014</v>
      </c>
    </row>
    <row r="97" spans="1:1" ht="15" customHeight="1" x14ac:dyDescent="0.45">
      <c r="A97" s="15" t="s">
        <v>39</v>
      </c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7"/>
  <sheetViews>
    <sheetView zoomScaleNormal="100" workbookViewId="0"/>
  </sheetViews>
  <sheetFormatPr defaultColWidth="9.1328125" defaultRowHeight="15" customHeight="1" x14ac:dyDescent="0.45"/>
  <cols>
    <col min="1" max="1" width="1.3984375" style="15" customWidth="1"/>
    <col min="2" max="2" width="41.73046875" style="16" customWidth="1"/>
    <col min="3" max="10" width="11" customWidth="1"/>
    <col min="11" max="12" width="9.265625" customWidth="1"/>
  </cols>
  <sheetData>
    <row r="1" spans="1:10" s="50" customFormat="1" ht="45" customHeight="1" x14ac:dyDescent="0.85">
      <c r="A1" s="5" t="s">
        <v>21</v>
      </c>
      <c r="B1" s="10"/>
      <c r="C1" s="12" t="s">
        <v>13</v>
      </c>
      <c r="D1" s="12" t="s">
        <v>13</v>
      </c>
      <c r="E1" s="12" t="s">
        <v>14</v>
      </c>
      <c r="F1" s="12" t="s">
        <v>14</v>
      </c>
      <c r="G1" s="12" t="s">
        <v>14</v>
      </c>
      <c r="H1" s="12"/>
      <c r="I1" s="12"/>
      <c r="J1" s="12"/>
    </row>
    <row r="2" spans="1:10" s="37" customFormat="1" ht="30" customHeight="1" x14ac:dyDescent="0.65">
      <c r="A2" s="14" t="s">
        <v>122</v>
      </c>
      <c r="B2" s="7"/>
      <c r="C2" s="11" t="s">
        <v>117</v>
      </c>
      <c r="D2" s="11" t="s">
        <v>116</v>
      </c>
      <c r="E2" s="11" t="s">
        <v>113</v>
      </c>
      <c r="F2" s="11" t="s">
        <v>114</v>
      </c>
      <c r="G2" s="11" t="s">
        <v>115</v>
      </c>
      <c r="H2" s="11"/>
      <c r="I2" s="11"/>
      <c r="J2" s="11"/>
    </row>
    <row r="4" spans="1:10" ht="15" customHeight="1" x14ac:dyDescent="0.45">
      <c r="A4" s="15" t="s">
        <v>98</v>
      </c>
    </row>
    <row r="6" spans="1:10" ht="15" customHeight="1" x14ac:dyDescent="0.45">
      <c r="A6" s="15" t="s">
        <v>25</v>
      </c>
      <c r="B6"/>
    </row>
    <row r="7" spans="1:10" ht="15" customHeight="1" x14ac:dyDescent="0.45">
      <c r="B7" s="16" t="s">
        <v>54</v>
      </c>
      <c r="D7" s="65">
        <f>D45/C45-1</f>
        <v>0.10000000000000009</v>
      </c>
      <c r="E7" s="72">
        <v>0.05</v>
      </c>
      <c r="F7" s="72">
        <v>0.05</v>
      </c>
      <c r="G7" s="72">
        <v>0.05</v>
      </c>
      <c r="H7" s="72">
        <v>0.05</v>
      </c>
    </row>
    <row r="8" spans="1:10" ht="15" customHeight="1" x14ac:dyDescent="0.45">
      <c r="B8" s="16" t="s">
        <v>55</v>
      </c>
      <c r="C8" s="65">
        <f>C46/C45</f>
        <v>-0.5</v>
      </c>
      <c r="D8" s="65">
        <f>D46/D45</f>
        <v>-0.5</v>
      </c>
      <c r="E8" s="72">
        <v>-0.5</v>
      </c>
      <c r="F8" s="72">
        <v>-0.5</v>
      </c>
      <c r="G8" s="72">
        <v>-0.5</v>
      </c>
      <c r="H8" s="72">
        <v>-0.5</v>
      </c>
    </row>
    <row r="9" spans="1:10" ht="15" customHeight="1" x14ac:dyDescent="0.45">
      <c r="B9" s="16" t="s">
        <v>56</v>
      </c>
      <c r="C9" s="65">
        <f>C50/C45</f>
        <v>-0.1</v>
      </c>
      <c r="D9" s="65">
        <f>D50/D45</f>
        <v>-0.1</v>
      </c>
      <c r="E9" s="72">
        <v>-0.1</v>
      </c>
      <c r="F9" s="72">
        <v>-0.1</v>
      </c>
      <c r="G9" s="72">
        <v>-0.1</v>
      </c>
      <c r="H9" s="72">
        <v>-0.1</v>
      </c>
    </row>
    <row r="10" spans="1:10" ht="15" customHeight="1" x14ac:dyDescent="0.45">
      <c r="B10" s="16" t="s">
        <v>57</v>
      </c>
      <c r="C10" s="65">
        <f>C53/C51</f>
        <v>-0.33333333333333331</v>
      </c>
      <c r="D10" s="65">
        <f>D53/D51</f>
        <v>-0.33333333333333331</v>
      </c>
      <c r="E10" s="72">
        <v>-0.25</v>
      </c>
      <c r="F10" s="72">
        <v>-0.25</v>
      </c>
      <c r="G10" s="72">
        <v>-0.25</v>
      </c>
      <c r="H10" s="72">
        <v>-0.25</v>
      </c>
    </row>
    <row r="12" spans="1:10" ht="15" customHeight="1" x14ac:dyDescent="0.45">
      <c r="B12" s="16" t="s">
        <v>58</v>
      </c>
      <c r="C12" s="65">
        <f>C61/C45</f>
        <v>0.08</v>
      </c>
      <c r="D12" s="65">
        <f>D61/D45</f>
        <v>8.1818181818181818E-2</v>
      </c>
      <c r="E12" s="72">
        <v>8.2000000000000003E-2</v>
      </c>
      <c r="F12" s="72">
        <v>8.2000000000000003E-2</v>
      </c>
      <c r="G12" s="72">
        <v>8.2000000000000003E-2</v>
      </c>
      <c r="H12" s="72">
        <v>8.2000000000000003E-2</v>
      </c>
    </row>
    <row r="13" spans="1:10" ht="15" customHeight="1" x14ac:dyDescent="0.45">
      <c r="B13" s="16" t="s">
        <v>59</v>
      </c>
      <c r="C13" s="65">
        <f>C62/C46</f>
        <v>-0.08</v>
      </c>
      <c r="D13" s="65">
        <f>D62/D46</f>
        <v>-9.0909090909090912E-2</v>
      </c>
      <c r="E13" s="72">
        <v>-9.0999999999999998E-2</v>
      </c>
      <c r="F13" s="72">
        <v>-9.0999999999999998E-2</v>
      </c>
      <c r="G13" s="72">
        <v>-9.0999999999999998E-2</v>
      </c>
      <c r="H13" s="72">
        <v>-9.0999999999999998E-2</v>
      </c>
    </row>
    <row r="14" spans="1:10" ht="15" customHeight="1" x14ac:dyDescent="0.45">
      <c r="B14" s="16" t="s">
        <v>60</v>
      </c>
      <c r="C14" s="65">
        <f>C26/C45</f>
        <v>0.15</v>
      </c>
      <c r="D14" s="65">
        <f>D26/D45</f>
        <v>0.15454545454545454</v>
      </c>
      <c r="E14" s="72">
        <v>0.155</v>
      </c>
      <c r="F14" s="72">
        <v>0.155</v>
      </c>
      <c r="G14" s="72">
        <v>0.155</v>
      </c>
      <c r="H14" s="72">
        <v>0.155</v>
      </c>
    </row>
    <row r="15" spans="1:10" ht="15" customHeight="1" x14ac:dyDescent="0.45">
      <c r="B15" s="16" t="s">
        <v>61</v>
      </c>
      <c r="D15" s="65">
        <f>D27/C28</f>
        <v>-0.27500000000000002</v>
      </c>
      <c r="E15" s="72">
        <v>-0.27500000000000002</v>
      </c>
      <c r="F15" s="72">
        <v>-0.27500000000000002</v>
      </c>
      <c r="G15" s="72">
        <v>-0.27500000000000002</v>
      </c>
      <c r="H15" s="72">
        <v>-0.27500000000000002</v>
      </c>
    </row>
    <row r="16" spans="1:10" ht="15" customHeight="1" x14ac:dyDescent="0.45">
      <c r="B16" s="16" t="s">
        <v>62</v>
      </c>
      <c r="C16" s="65">
        <f>C68/C46</f>
        <v>-0.06</v>
      </c>
      <c r="D16" s="65">
        <f>D68/D46</f>
        <v>-7.2727272727272724E-2</v>
      </c>
      <c r="E16" s="72">
        <v>-7.2999999999999995E-2</v>
      </c>
      <c r="F16" s="72">
        <v>-7.2999999999999995E-2</v>
      </c>
      <c r="G16" s="72">
        <v>-7.2999999999999995E-2</v>
      </c>
      <c r="H16" s="72">
        <v>-7.2999999999999995E-2</v>
      </c>
    </row>
    <row r="17" spans="1:8" ht="15" customHeight="1" x14ac:dyDescent="0.45">
      <c r="B17" s="16" t="s">
        <v>63</v>
      </c>
      <c r="C17" s="65">
        <f>C69/C50</f>
        <v>-0.4</v>
      </c>
      <c r="D17" s="65">
        <f>D69/D50</f>
        <v>-0.54545454545454541</v>
      </c>
      <c r="E17" s="72">
        <v>-0.54500000000000004</v>
      </c>
      <c r="F17" s="72">
        <v>-0.54500000000000004</v>
      </c>
      <c r="G17" s="72">
        <v>-0.54500000000000004</v>
      </c>
      <c r="H17" s="72">
        <v>-0.54500000000000004</v>
      </c>
    </row>
    <row r="18" spans="1:8" ht="15" customHeight="1" x14ac:dyDescent="0.45">
      <c r="B18" s="16" t="s">
        <v>96</v>
      </c>
      <c r="D18">
        <f>D72-C72</f>
        <v>0</v>
      </c>
      <c r="E18" s="70">
        <v>10</v>
      </c>
      <c r="F18" s="70">
        <v>-5</v>
      </c>
      <c r="G18" s="70">
        <v>-5</v>
      </c>
      <c r="H18" s="70">
        <v>-5</v>
      </c>
    </row>
    <row r="19" spans="1:8" ht="15" customHeight="1" x14ac:dyDescent="0.45">
      <c r="B19" s="16" t="s">
        <v>64</v>
      </c>
      <c r="D19">
        <f>D34</f>
        <v>0</v>
      </c>
      <c r="E19" s="70">
        <v>0</v>
      </c>
      <c r="F19" s="70">
        <v>0</v>
      </c>
      <c r="G19" s="70">
        <v>0</v>
      </c>
      <c r="H19" s="70">
        <v>0</v>
      </c>
    </row>
    <row r="20" spans="1:8" ht="15" customHeight="1" x14ac:dyDescent="0.45">
      <c r="B20" s="16" t="s">
        <v>65</v>
      </c>
      <c r="C20" s="65">
        <f>C33/C32</f>
        <v>-0.75</v>
      </c>
      <c r="D20" s="65">
        <f>D33/D32</f>
        <v>-0.68181818181818177</v>
      </c>
      <c r="E20" s="72">
        <v>-0.45500000000000002</v>
      </c>
      <c r="F20" s="72">
        <v>-0.45500000000000002</v>
      </c>
      <c r="G20" s="72">
        <v>-0.45500000000000002</v>
      </c>
      <c r="H20" s="72">
        <v>-0.45500000000000002</v>
      </c>
    </row>
    <row r="21" spans="1:8" ht="15" customHeight="1" x14ac:dyDescent="0.45">
      <c r="B21" s="16" t="s">
        <v>66</v>
      </c>
      <c r="C21">
        <f>C56</f>
        <v>10</v>
      </c>
      <c r="D21">
        <f>D56</f>
        <v>10</v>
      </c>
      <c r="E21" s="70">
        <v>10</v>
      </c>
      <c r="F21" s="70">
        <v>10</v>
      </c>
      <c r="G21" s="70">
        <v>10</v>
      </c>
      <c r="H21" s="70">
        <v>10</v>
      </c>
    </row>
    <row r="23" spans="1:8" ht="15" customHeight="1" x14ac:dyDescent="0.45">
      <c r="A23" s="15" t="s">
        <v>67</v>
      </c>
    </row>
    <row r="24" spans="1:8" ht="15" customHeight="1" x14ac:dyDescent="0.45">
      <c r="B24" s="16" t="s">
        <v>68</v>
      </c>
    </row>
    <row r="25" spans="1:8" ht="15" customHeight="1" x14ac:dyDescent="0.45">
      <c r="B25" s="16" t="s">
        <v>69</v>
      </c>
      <c r="E25">
        <f>D28</f>
        <v>45</v>
      </c>
      <c r="F25">
        <f t="shared" ref="F25:H25" si="0">E28</f>
        <v>50.527500000000003</v>
      </c>
      <c r="G25">
        <f t="shared" si="0"/>
        <v>55.430062499999998</v>
      </c>
      <c r="H25">
        <f t="shared" si="0"/>
        <v>59.924301562499998</v>
      </c>
    </row>
    <row r="26" spans="1:8" ht="15" customHeight="1" x14ac:dyDescent="0.45">
      <c r="B26" s="16" t="s">
        <v>70</v>
      </c>
      <c r="C26" s="66">
        <v>15</v>
      </c>
      <c r="D26" s="66">
        <v>17</v>
      </c>
      <c r="E26">
        <f>E14*E45</f>
        <v>17.9025</v>
      </c>
      <c r="F26">
        <f t="shared" ref="F26:H26" si="1">F14*F45</f>
        <v>18.797625</v>
      </c>
      <c r="G26">
        <f t="shared" si="1"/>
        <v>19.737506249999999</v>
      </c>
      <c r="H26">
        <f t="shared" si="1"/>
        <v>20.724381562500003</v>
      </c>
    </row>
    <row r="27" spans="1:8" ht="15" customHeight="1" x14ac:dyDescent="0.45">
      <c r="B27" s="16" t="s">
        <v>71</v>
      </c>
      <c r="C27">
        <f>C47</f>
        <v>-10</v>
      </c>
      <c r="D27">
        <f>D47</f>
        <v>-11</v>
      </c>
      <c r="E27">
        <f>E15*E25</f>
        <v>-12.375000000000002</v>
      </c>
      <c r="F27">
        <f t="shared" ref="F27:H27" si="2">F15*F25</f>
        <v>-13.895062500000002</v>
      </c>
      <c r="G27">
        <f t="shared" si="2"/>
        <v>-15.243267187500001</v>
      </c>
      <c r="H27">
        <f t="shared" si="2"/>
        <v>-16.4791829296875</v>
      </c>
    </row>
    <row r="28" spans="1:8" ht="15" customHeight="1" x14ac:dyDescent="0.45">
      <c r="B28" s="16" t="s">
        <v>83</v>
      </c>
      <c r="C28">
        <f>C65</f>
        <v>40</v>
      </c>
      <c r="D28">
        <f>D65</f>
        <v>45</v>
      </c>
      <c r="E28">
        <f>SUM(E25:E27)</f>
        <v>50.527500000000003</v>
      </c>
      <c r="F28">
        <f t="shared" ref="F28:H28" si="3">SUM(F25:F27)</f>
        <v>55.430062499999998</v>
      </c>
      <c r="G28">
        <f t="shared" si="3"/>
        <v>59.924301562499998</v>
      </c>
      <c r="H28">
        <f t="shared" si="3"/>
        <v>64.169500195312509</v>
      </c>
    </row>
    <row r="30" spans="1:8" ht="15" customHeight="1" x14ac:dyDescent="0.45">
      <c r="B30" s="16" t="s">
        <v>36</v>
      </c>
    </row>
    <row r="31" spans="1:8" ht="15" customHeight="1" x14ac:dyDescent="0.45">
      <c r="B31" s="16" t="s">
        <v>69</v>
      </c>
      <c r="E31">
        <f>D35</f>
        <v>41</v>
      </c>
      <c r="F31">
        <f t="shared" ref="F31:H31" si="4">E35</f>
        <v>54.825968750000001</v>
      </c>
      <c r="G31">
        <f t="shared" si="4"/>
        <v>68.974824453124995</v>
      </c>
      <c r="H31">
        <f t="shared" si="4"/>
        <v>83.564024615234374</v>
      </c>
    </row>
    <row r="32" spans="1:8" ht="15" customHeight="1" x14ac:dyDescent="0.45">
      <c r="B32" s="16" t="s">
        <v>43</v>
      </c>
      <c r="C32">
        <f>C54</f>
        <v>20</v>
      </c>
      <c r="D32">
        <f>D54</f>
        <v>22</v>
      </c>
      <c r="E32">
        <f>E54</f>
        <v>25.368750000000002</v>
      </c>
      <c r="F32">
        <f t="shared" ref="F32:H32" si="5">F54</f>
        <v>25.961203124999997</v>
      </c>
      <c r="G32">
        <f t="shared" si="5"/>
        <v>26.769174609374996</v>
      </c>
      <c r="H32">
        <f t="shared" si="5"/>
        <v>27.752319052734379</v>
      </c>
    </row>
    <row r="33" spans="1:8" ht="15" customHeight="1" x14ac:dyDescent="0.45">
      <c r="B33" s="16" t="s">
        <v>72</v>
      </c>
      <c r="C33" s="66">
        <v>-15</v>
      </c>
      <c r="D33" s="66">
        <v>-15</v>
      </c>
      <c r="E33">
        <f>E20*E32</f>
        <v>-11.542781250000001</v>
      </c>
      <c r="F33">
        <f t="shared" ref="F33:H33" si="6">F20*F32</f>
        <v>-11.812347421875</v>
      </c>
      <c r="G33">
        <f t="shared" si="6"/>
        <v>-12.179974447265623</v>
      </c>
      <c r="H33">
        <f t="shared" si="6"/>
        <v>-12.627305168994143</v>
      </c>
    </row>
    <row r="34" spans="1:8" ht="15" customHeight="1" x14ac:dyDescent="0.45">
      <c r="B34" s="16" t="s">
        <v>73</v>
      </c>
      <c r="D34" s="66">
        <v>0</v>
      </c>
      <c r="E34">
        <f>E19</f>
        <v>0</v>
      </c>
      <c r="F34">
        <f t="shared" ref="F34:H34" si="7">F19</f>
        <v>0</v>
      </c>
      <c r="G34">
        <f t="shared" si="7"/>
        <v>0</v>
      </c>
      <c r="H34">
        <f t="shared" si="7"/>
        <v>0</v>
      </c>
    </row>
    <row r="35" spans="1:8" ht="15" customHeight="1" x14ac:dyDescent="0.45">
      <c r="B35" s="16" t="s">
        <v>83</v>
      </c>
      <c r="C35">
        <f>C75</f>
        <v>35</v>
      </c>
      <c r="D35">
        <f>D75</f>
        <v>41</v>
      </c>
      <c r="E35">
        <f>SUM(E31:E34)</f>
        <v>54.825968750000001</v>
      </c>
      <c r="F35">
        <f t="shared" ref="F35:H35" si="8">SUM(F31:F34)</f>
        <v>68.974824453124995</v>
      </c>
      <c r="G35">
        <f t="shared" si="8"/>
        <v>83.564024615234374</v>
      </c>
      <c r="H35">
        <f t="shared" si="8"/>
        <v>98.689038498974611</v>
      </c>
    </row>
    <row r="37" spans="1:8" ht="15" customHeight="1" x14ac:dyDescent="0.45">
      <c r="A37" s="15" t="s">
        <v>82</v>
      </c>
    </row>
    <row r="38" spans="1:8" ht="15" customHeight="1" x14ac:dyDescent="0.45">
      <c r="B38" s="16" t="str">
        <f t="shared" ref="B38:D39" si="9">B61</f>
        <v>Accounts receivable</v>
      </c>
      <c r="C38">
        <f t="shared" si="9"/>
        <v>8</v>
      </c>
      <c r="D38">
        <f t="shared" si="9"/>
        <v>9</v>
      </c>
      <c r="E38">
        <f>E61</f>
        <v>9.4710000000000001</v>
      </c>
      <c r="F38">
        <f t="shared" ref="F38:H39" si="10">F61</f>
        <v>9.9445500000000013</v>
      </c>
      <c r="G38">
        <f t="shared" si="10"/>
        <v>10.441777500000001</v>
      </c>
      <c r="H38">
        <f t="shared" si="10"/>
        <v>10.963866375000002</v>
      </c>
    </row>
    <row r="39" spans="1:8" ht="15" customHeight="1" x14ac:dyDescent="0.45">
      <c r="B39" s="16" t="str">
        <f t="shared" si="9"/>
        <v>Inventories</v>
      </c>
      <c r="C39">
        <f t="shared" si="9"/>
        <v>4</v>
      </c>
      <c r="D39">
        <f t="shared" si="9"/>
        <v>5</v>
      </c>
      <c r="E39">
        <f>E62</f>
        <v>5.2552500000000002</v>
      </c>
      <c r="F39">
        <f t="shared" si="10"/>
        <v>5.5180125000000002</v>
      </c>
      <c r="G39">
        <f t="shared" si="10"/>
        <v>5.7939131250000004</v>
      </c>
      <c r="H39">
        <f t="shared" si="10"/>
        <v>6.0836087812500006</v>
      </c>
    </row>
    <row r="40" spans="1:8" ht="15" customHeight="1" x14ac:dyDescent="0.45">
      <c r="B40" s="16" t="str">
        <f t="shared" ref="B40:D41" si="11">B68</f>
        <v>Accounts payable</v>
      </c>
      <c r="C40">
        <f t="shared" si="11"/>
        <v>3</v>
      </c>
      <c r="D40">
        <f t="shared" si="11"/>
        <v>4</v>
      </c>
      <c r="E40">
        <f>E68</f>
        <v>4.2157499999999999</v>
      </c>
      <c r="F40">
        <f t="shared" ref="F40:H41" si="12">F68</f>
        <v>4.4265375000000002</v>
      </c>
      <c r="G40">
        <f t="shared" si="12"/>
        <v>4.6478643750000002</v>
      </c>
      <c r="H40">
        <f t="shared" si="12"/>
        <v>4.8802575937499997</v>
      </c>
    </row>
    <row r="41" spans="1:8" ht="15" customHeight="1" x14ac:dyDescent="0.45">
      <c r="B41" s="16" t="str">
        <f t="shared" si="11"/>
        <v>Accrued expenses</v>
      </c>
      <c r="C41">
        <f t="shared" si="11"/>
        <v>4</v>
      </c>
      <c r="D41">
        <f t="shared" si="11"/>
        <v>6</v>
      </c>
      <c r="E41">
        <f>E69</f>
        <v>6.2947500000000005</v>
      </c>
      <c r="F41">
        <f t="shared" si="12"/>
        <v>6.6094875000000011</v>
      </c>
      <c r="G41">
        <f t="shared" si="12"/>
        <v>6.9399618750000007</v>
      </c>
      <c r="H41">
        <f t="shared" si="12"/>
        <v>7.2869599687500015</v>
      </c>
    </row>
    <row r="42" spans="1:8" ht="15" customHeight="1" x14ac:dyDescent="0.45">
      <c r="B42" s="16" t="s">
        <v>84</v>
      </c>
      <c r="C42">
        <f>SUM(C38:C39)-SUM(C40:C41)</f>
        <v>5</v>
      </c>
      <c r="D42">
        <f t="shared" ref="D42" si="13">SUM(D38:D39)-SUM(D40:D41)</f>
        <v>4</v>
      </c>
      <c r="E42">
        <f>SUM(E38:E39)-SUM(E40:E41)</f>
        <v>4.2157499999999999</v>
      </c>
      <c r="F42">
        <f t="shared" ref="F42:H42" si="14">SUM(F38:F39)-SUM(F40:F41)</f>
        <v>4.4265374999999985</v>
      </c>
      <c r="G42">
        <f t="shared" si="14"/>
        <v>4.6478643749999993</v>
      </c>
      <c r="H42">
        <f t="shared" si="14"/>
        <v>4.8802575937500006</v>
      </c>
    </row>
    <row r="44" spans="1:8" ht="15" customHeight="1" x14ac:dyDescent="0.45">
      <c r="A44" s="15" t="s">
        <v>30</v>
      </c>
    </row>
    <row r="45" spans="1:8" ht="15" customHeight="1" x14ac:dyDescent="0.45">
      <c r="B45" s="16" t="s">
        <v>31</v>
      </c>
      <c r="C45" s="66">
        <v>100</v>
      </c>
      <c r="D45" s="66">
        <v>110</v>
      </c>
      <c r="E45">
        <f>D45*(1+E7)</f>
        <v>115.5</v>
      </c>
      <c r="F45">
        <f t="shared" ref="F45:H45" si="15">E45*(1+F7)</f>
        <v>121.27500000000001</v>
      </c>
      <c r="G45">
        <f t="shared" si="15"/>
        <v>127.33875</v>
      </c>
      <c r="H45">
        <f t="shared" si="15"/>
        <v>133.70568750000001</v>
      </c>
    </row>
    <row r="46" spans="1:8" ht="15" customHeight="1" x14ac:dyDescent="0.45">
      <c r="B46" s="16" t="s">
        <v>74</v>
      </c>
      <c r="C46" s="66">
        <v>-50</v>
      </c>
      <c r="D46" s="66">
        <v>-55</v>
      </c>
      <c r="E46">
        <f>E8*E45</f>
        <v>-57.75</v>
      </c>
      <c r="F46">
        <f t="shared" ref="F46:H46" si="16">F8*F45</f>
        <v>-60.637500000000003</v>
      </c>
      <c r="G46">
        <f t="shared" si="16"/>
        <v>-63.669375000000002</v>
      </c>
      <c r="H46">
        <f t="shared" si="16"/>
        <v>-66.852843750000005</v>
      </c>
    </row>
    <row r="47" spans="1:8" ht="15" customHeight="1" x14ac:dyDescent="0.45">
      <c r="B47" s="16" t="s">
        <v>75</v>
      </c>
      <c r="C47" s="66">
        <v>-10</v>
      </c>
      <c r="D47" s="66">
        <v>-11</v>
      </c>
      <c r="E47">
        <f>E27</f>
        <v>-12.375000000000002</v>
      </c>
      <c r="F47">
        <f t="shared" ref="F47:H47" si="17">F27</f>
        <v>-13.895062500000002</v>
      </c>
      <c r="G47">
        <f t="shared" si="17"/>
        <v>-15.243267187500001</v>
      </c>
      <c r="H47">
        <f t="shared" si="17"/>
        <v>-16.4791829296875</v>
      </c>
    </row>
    <row r="48" spans="1:8" ht="15" customHeight="1" x14ac:dyDescent="0.45">
      <c r="B48" s="16" t="s">
        <v>85</v>
      </c>
      <c r="C48">
        <f>SUM(C45:C47)</f>
        <v>40</v>
      </c>
      <c r="D48">
        <f t="shared" ref="D48:H48" si="18">SUM(D45:D47)</f>
        <v>44</v>
      </c>
      <c r="E48">
        <f t="shared" si="18"/>
        <v>45.375</v>
      </c>
      <c r="F48">
        <f t="shared" si="18"/>
        <v>46.742437500000001</v>
      </c>
      <c r="G48">
        <f t="shared" si="18"/>
        <v>48.4261078125</v>
      </c>
      <c r="H48">
        <f t="shared" si="18"/>
        <v>50.373660820312509</v>
      </c>
    </row>
    <row r="50" spans="1:8" ht="15" customHeight="1" x14ac:dyDescent="0.45">
      <c r="B50" s="16" t="s">
        <v>76</v>
      </c>
      <c r="C50" s="66">
        <v>-10</v>
      </c>
      <c r="D50" s="66">
        <v>-11</v>
      </c>
      <c r="E50">
        <f>E9*E45</f>
        <v>-11.55</v>
      </c>
      <c r="F50">
        <f>F9*F45</f>
        <v>-12.127500000000001</v>
      </c>
      <c r="G50">
        <f>G9*G45</f>
        <v>-12.733875000000001</v>
      </c>
      <c r="H50">
        <f>H9*H45</f>
        <v>-13.370568750000002</v>
      </c>
    </row>
    <row r="51" spans="1:8" ht="15" customHeight="1" x14ac:dyDescent="0.45">
      <c r="B51" s="16" t="s">
        <v>86</v>
      </c>
      <c r="C51" s="69">
        <f t="shared" ref="C51:H51" si="19">C48+C50</f>
        <v>30</v>
      </c>
      <c r="D51" s="69">
        <f t="shared" si="19"/>
        <v>33</v>
      </c>
      <c r="E51" s="69">
        <f t="shared" si="19"/>
        <v>33.825000000000003</v>
      </c>
      <c r="F51" s="69">
        <f t="shared" si="19"/>
        <v>34.614937499999996</v>
      </c>
      <c r="G51" s="69">
        <f t="shared" si="19"/>
        <v>35.692232812499995</v>
      </c>
      <c r="H51" s="69">
        <f t="shared" si="19"/>
        <v>37.003092070312505</v>
      </c>
    </row>
    <row r="53" spans="1:8" ht="15" customHeight="1" x14ac:dyDescent="0.45">
      <c r="B53" s="16" t="s">
        <v>77</v>
      </c>
      <c r="C53" s="66">
        <v>-10</v>
      </c>
      <c r="D53" s="66">
        <v>-11</v>
      </c>
      <c r="E53">
        <f>E10*E51</f>
        <v>-8.4562500000000007</v>
      </c>
      <c r="F53">
        <f>F10*F51</f>
        <v>-8.6537343749999991</v>
      </c>
      <c r="G53">
        <f>G10*G51</f>
        <v>-8.9230582031249988</v>
      </c>
      <c r="H53">
        <f>H10*H51</f>
        <v>-9.2507730175781262</v>
      </c>
    </row>
    <row r="54" spans="1:8" ht="15" customHeight="1" x14ac:dyDescent="0.45">
      <c r="B54" s="16" t="s">
        <v>43</v>
      </c>
      <c r="C54" s="69">
        <f>C51+C53</f>
        <v>20</v>
      </c>
      <c r="D54" s="69">
        <f>D51+D53</f>
        <v>22</v>
      </c>
      <c r="E54" s="69">
        <f>E51+E53</f>
        <v>25.368750000000002</v>
      </c>
      <c r="F54" s="69">
        <f t="shared" ref="F54:H54" si="20">F51+F53</f>
        <v>25.961203124999997</v>
      </c>
      <c r="G54" s="69">
        <f t="shared" si="20"/>
        <v>26.769174609374996</v>
      </c>
      <c r="H54" s="69">
        <f t="shared" si="20"/>
        <v>27.752319052734379</v>
      </c>
    </row>
    <row r="56" spans="1:8" ht="15" customHeight="1" x14ac:dyDescent="0.45">
      <c r="B56" s="16" t="s">
        <v>66</v>
      </c>
      <c r="C56" s="66">
        <v>10</v>
      </c>
      <c r="D56" s="66">
        <v>10</v>
      </c>
      <c r="E56">
        <f>E21</f>
        <v>10</v>
      </c>
      <c r="F56">
        <f>F21</f>
        <v>10</v>
      </c>
      <c r="G56">
        <f>G21</f>
        <v>10</v>
      </c>
      <c r="H56">
        <f>H21</f>
        <v>10</v>
      </c>
    </row>
    <row r="57" spans="1:8" ht="15" customHeight="1" x14ac:dyDescent="0.45">
      <c r="B57" s="16" t="s">
        <v>87</v>
      </c>
      <c r="C57" s="74">
        <f>C54/C56</f>
        <v>2</v>
      </c>
      <c r="D57" s="74">
        <f>D54/D56</f>
        <v>2.2000000000000002</v>
      </c>
      <c r="E57" s="74">
        <f>E54/E56</f>
        <v>2.5368750000000002</v>
      </c>
      <c r="F57" s="74">
        <f t="shared" ref="F57:H57" si="21">F54/F56</f>
        <v>2.5961203124999996</v>
      </c>
      <c r="G57" s="74">
        <f t="shared" si="21"/>
        <v>2.6769174609374997</v>
      </c>
      <c r="H57" s="74">
        <f t="shared" si="21"/>
        <v>2.7752319052734378</v>
      </c>
    </row>
    <row r="59" spans="1:8" ht="15" customHeight="1" x14ac:dyDescent="0.45">
      <c r="A59" s="15" t="s">
        <v>33</v>
      </c>
    </row>
    <row r="60" spans="1:8" ht="15" customHeight="1" x14ac:dyDescent="0.45">
      <c r="B60" s="16" t="s">
        <v>34</v>
      </c>
      <c r="C60" s="66">
        <v>10</v>
      </c>
      <c r="D60" s="66">
        <v>12</v>
      </c>
      <c r="E60">
        <f>E96</f>
        <v>30.082718750000005</v>
      </c>
      <c r="F60">
        <f t="shared" ref="F60:H60" si="22">F96</f>
        <v>34.118224453125002</v>
      </c>
      <c r="G60">
        <f t="shared" si="22"/>
        <v>38.991858677734371</v>
      </c>
      <c r="H60">
        <f t="shared" si="22"/>
        <v>44.6392807099121</v>
      </c>
    </row>
    <row r="61" spans="1:8" ht="15" customHeight="1" x14ac:dyDescent="0.45">
      <c r="B61" s="16" t="s">
        <v>78</v>
      </c>
      <c r="C61" s="66">
        <v>8</v>
      </c>
      <c r="D61" s="66">
        <v>9</v>
      </c>
      <c r="E61">
        <f t="shared" ref="E61:H62" si="23">E12*E45</f>
        <v>9.4710000000000001</v>
      </c>
      <c r="F61">
        <f t="shared" si="23"/>
        <v>9.9445500000000013</v>
      </c>
      <c r="G61">
        <f t="shared" si="23"/>
        <v>10.441777500000001</v>
      </c>
      <c r="H61">
        <f t="shared" si="23"/>
        <v>10.963866375000002</v>
      </c>
    </row>
    <row r="62" spans="1:8" ht="15" customHeight="1" x14ac:dyDescent="0.45">
      <c r="B62" s="16" t="s">
        <v>35</v>
      </c>
      <c r="C62" s="66">
        <v>4</v>
      </c>
      <c r="D62" s="66">
        <v>5</v>
      </c>
      <c r="E62">
        <f t="shared" si="23"/>
        <v>5.2552500000000002</v>
      </c>
      <c r="F62">
        <f t="shared" si="23"/>
        <v>5.5180125000000002</v>
      </c>
      <c r="G62">
        <f t="shared" si="23"/>
        <v>5.7939131250000004</v>
      </c>
      <c r="H62">
        <f t="shared" si="23"/>
        <v>6.0836087812500006</v>
      </c>
    </row>
    <row r="63" spans="1:8" ht="15" customHeight="1" x14ac:dyDescent="0.45">
      <c r="B63" s="16" t="s">
        <v>88</v>
      </c>
      <c r="C63">
        <f>SUM(C60:C62)</f>
        <v>22</v>
      </c>
      <c r="D63">
        <f>SUM(D60:D62)</f>
        <v>26</v>
      </c>
      <c r="E63">
        <f>SUM(E60:E62)</f>
        <v>44.808968750000005</v>
      </c>
      <c r="F63">
        <f t="shared" ref="F63:H63" si="24">SUM(F60:F62)</f>
        <v>49.580786953124999</v>
      </c>
      <c r="G63">
        <f t="shared" si="24"/>
        <v>55.227549302734374</v>
      </c>
      <c r="H63">
        <f t="shared" si="24"/>
        <v>61.686755866162102</v>
      </c>
    </row>
    <row r="65" spans="1:8" ht="15" customHeight="1" x14ac:dyDescent="0.45">
      <c r="B65" s="16" t="s">
        <v>68</v>
      </c>
      <c r="C65" s="66">
        <v>40</v>
      </c>
      <c r="D65" s="66">
        <v>45</v>
      </c>
      <c r="E65">
        <f>E28</f>
        <v>50.527500000000003</v>
      </c>
      <c r="F65">
        <f>F28</f>
        <v>55.430062499999998</v>
      </c>
      <c r="G65">
        <f>G28</f>
        <v>59.924301562499998</v>
      </c>
      <c r="H65">
        <f>H28</f>
        <v>64.169500195312509</v>
      </c>
    </row>
    <row r="66" spans="1:8" ht="15" customHeight="1" x14ac:dyDescent="0.45">
      <c r="B66" s="16" t="s">
        <v>42</v>
      </c>
      <c r="C66" s="69">
        <f>C63+C65</f>
        <v>62</v>
      </c>
      <c r="D66" s="69">
        <f>D63+D65</f>
        <v>71</v>
      </c>
      <c r="E66" s="69">
        <f>E63+E65</f>
        <v>95.336468750000009</v>
      </c>
      <c r="F66" s="69">
        <f t="shared" ref="F66:H66" si="25">F63+F65</f>
        <v>105.01084945312499</v>
      </c>
      <c r="G66" s="69">
        <f t="shared" si="25"/>
        <v>115.15185086523437</v>
      </c>
      <c r="H66" s="69">
        <f t="shared" si="25"/>
        <v>125.85625606147461</v>
      </c>
    </row>
    <row r="68" spans="1:8" ht="15" customHeight="1" x14ac:dyDescent="0.45">
      <c r="B68" s="16" t="s">
        <v>46</v>
      </c>
      <c r="C68" s="66">
        <v>3</v>
      </c>
      <c r="D68" s="66">
        <v>4</v>
      </c>
      <c r="E68">
        <f>E16*E46</f>
        <v>4.2157499999999999</v>
      </c>
      <c r="F68">
        <f>F16*F46</f>
        <v>4.4265375000000002</v>
      </c>
      <c r="G68">
        <f>G16*G46</f>
        <v>4.6478643750000002</v>
      </c>
      <c r="H68">
        <f>H16*H46</f>
        <v>4.8802575937499997</v>
      </c>
    </row>
    <row r="69" spans="1:8" ht="15" customHeight="1" x14ac:dyDescent="0.45">
      <c r="B69" s="16" t="s">
        <v>79</v>
      </c>
      <c r="C69" s="66">
        <v>4</v>
      </c>
      <c r="D69" s="66">
        <v>6</v>
      </c>
      <c r="E69">
        <f>E17*E50</f>
        <v>6.2947500000000005</v>
      </c>
      <c r="F69">
        <f>F17*F50</f>
        <v>6.6094875000000011</v>
      </c>
      <c r="G69">
        <f>G17*G50</f>
        <v>6.9399618750000007</v>
      </c>
      <c r="H69">
        <f>H17*H50</f>
        <v>7.2869599687500015</v>
      </c>
    </row>
    <row r="70" spans="1:8" ht="15" customHeight="1" x14ac:dyDescent="0.45">
      <c r="B70" s="16" t="s">
        <v>89</v>
      </c>
      <c r="C70">
        <f>SUM(C68:C69)</f>
        <v>7</v>
      </c>
      <c r="D70">
        <f>SUM(D68:D69)</f>
        <v>10</v>
      </c>
      <c r="E70">
        <f>SUM(E68:E69)</f>
        <v>10.5105</v>
      </c>
      <c r="F70">
        <f t="shared" ref="F70:H70" si="26">SUM(F68:F69)</f>
        <v>11.036025000000002</v>
      </c>
      <c r="G70">
        <f t="shared" si="26"/>
        <v>11.587826250000001</v>
      </c>
      <c r="H70">
        <f t="shared" si="26"/>
        <v>12.167217562500001</v>
      </c>
    </row>
    <row r="72" spans="1:8" ht="15" customHeight="1" x14ac:dyDescent="0.45">
      <c r="B72" s="16" t="s">
        <v>91</v>
      </c>
      <c r="C72" s="66">
        <v>20</v>
      </c>
      <c r="D72" s="66">
        <v>20</v>
      </c>
      <c r="E72">
        <f>E18+D72</f>
        <v>30</v>
      </c>
      <c r="F72">
        <f>F18+E72</f>
        <v>25</v>
      </c>
      <c r="G72">
        <f>G18+F72</f>
        <v>20</v>
      </c>
      <c r="H72">
        <f>H18+G72</f>
        <v>15</v>
      </c>
    </row>
    <row r="73" spans="1:8" ht="15" customHeight="1" x14ac:dyDescent="0.45">
      <c r="B73" s="16" t="s">
        <v>41</v>
      </c>
      <c r="C73" s="69">
        <f>C70+C72</f>
        <v>27</v>
      </c>
      <c r="D73" s="69">
        <f>D70+D72</f>
        <v>30</v>
      </c>
      <c r="E73" s="69">
        <f>E70+E72</f>
        <v>40.5105</v>
      </c>
      <c r="F73" s="69">
        <f t="shared" ref="F73:H73" si="27">F70+F72</f>
        <v>36.036025000000002</v>
      </c>
      <c r="G73" s="69">
        <f t="shared" si="27"/>
        <v>31.587826249999999</v>
      </c>
      <c r="H73" s="69">
        <f t="shared" si="27"/>
        <v>27.167217562499999</v>
      </c>
    </row>
    <row r="75" spans="1:8" ht="15" customHeight="1" x14ac:dyDescent="0.45">
      <c r="B75" s="16" t="s">
        <v>36</v>
      </c>
      <c r="C75" s="66">
        <v>35</v>
      </c>
      <c r="D75" s="66">
        <v>41</v>
      </c>
      <c r="E75">
        <f>E35</f>
        <v>54.825968750000001</v>
      </c>
      <c r="F75">
        <f>F35</f>
        <v>68.974824453124995</v>
      </c>
      <c r="G75">
        <f>G35</f>
        <v>83.564024615234374</v>
      </c>
      <c r="H75">
        <f>H35</f>
        <v>98.689038498974611</v>
      </c>
    </row>
    <row r="76" spans="1:8" ht="15" customHeight="1" x14ac:dyDescent="0.45">
      <c r="B76" s="16" t="s">
        <v>40</v>
      </c>
      <c r="C76" s="69">
        <f>C73+C75</f>
        <v>62</v>
      </c>
      <c r="D76" s="69">
        <f>D73+D75</f>
        <v>71</v>
      </c>
      <c r="E76" s="69">
        <f>E73+E75</f>
        <v>95.336468749999995</v>
      </c>
      <c r="F76" s="69">
        <f t="shared" ref="F76:H76" si="28">F73+F75</f>
        <v>105.01084945312499</v>
      </c>
      <c r="G76" s="69">
        <f t="shared" si="28"/>
        <v>115.15185086523437</v>
      </c>
      <c r="H76" s="69">
        <f t="shared" si="28"/>
        <v>125.85625606147461</v>
      </c>
    </row>
    <row r="78" spans="1:8" ht="15" customHeight="1" x14ac:dyDescent="0.45">
      <c r="B78" s="16" t="s">
        <v>37</v>
      </c>
      <c r="C78" s="68" t="str">
        <f>IF(C76=C66,"OK",C76-C66)</f>
        <v>OK</v>
      </c>
      <c r="D78" s="68" t="str">
        <f>IF(D76=D66,"OK",D76-D66)</f>
        <v>OK</v>
      </c>
      <c r="E78" s="68" t="str">
        <f>IF(E76=E66,"OK",E76-E66)</f>
        <v>OK</v>
      </c>
      <c r="F78" s="68" t="str">
        <f t="shared" ref="F78:H78" si="29">IF(F76=F66,"OK",F76-F66)</f>
        <v>OK</v>
      </c>
      <c r="G78" s="68" t="str">
        <f t="shared" si="29"/>
        <v>OK</v>
      </c>
      <c r="H78" s="68" t="str">
        <f t="shared" si="29"/>
        <v>OK</v>
      </c>
    </row>
    <row r="80" spans="1:8" ht="15" customHeight="1" x14ac:dyDescent="0.45">
      <c r="A80" s="15" t="s">
        <v>47</v>
      </c>
    </row>
    <row r="81" spans="2:8" ht="15" customHeight="1" x14ac:dyDescent="0.45">
      <c r="B81" s="16" t="s">
        <v>43</v>
      </c>
      <c r="E81">
        <f>E54</f>
        <v>25.368750000000002</v>
      </c>
      <c r="F81">
        <f t="shared" ref="F81:H81" si="30">F54</f>
        <v>25.961203124999997</v>
      </c>
      <c r="G81">
        <f t="shared" si="30"/>
        <v>26.769174609374996</v>
      </c>
      <c r="H81">
        <f t="shared" si="30"/>
        <v>27.752319052734379</v>
      </c>
    </row>
    <row r="82" spans="2:8" ht="15" customHeight="1" x14ac:dyDescent="0.45">
      <c r="B82" s="16" t="s">
        <v>80</v>
      </c>
      <c r="E82">
        <f>-E27</f>
        <v>12.375000000000002</v>
      </c>
      <c r="F82">
        <f>-F27</f>
        <v>13.895062500000002</v>
      </c>
      <c r="G82">
        <f>-G27</f>
        <v>15.243267187500001</v>
      </c>
      <c r="H82">
        <f>-H27</f>
        <v>16.4791829296875</v>
      </c>
    </row>
    <row r="83" spans="2:8" ht="15" customHeight="1" x14ac:dyDescent="0.45">
      <c r="B83" s="16" t="s">
        <v>97</v>
      </c>
      <c r="E83">
        <f>D42-E42</f>
        <v>-0.21574999999999989</v>
      </c>
      <c r="F83">
        <f>E42-F42</f>
        <v>-0.21078749999999857</v>
      </c>
      <c r="G83">
        <f>F42-G42</f>
        <v>-0.22132687500000081</v>
      </c>
      <c r="H83">
        <f>G42-H42</f>
        <v>-0.2323932187500013</v>
      </c>
    </row>
    <row r="84" spans="2:8" ht="15" customHeight="1" x14ac:dyDescent="0.45">
      <c r="B84" s="16" t="s">
        <v>53</v>
      </c>
      <c r="C84" s="67"/>
      <c r="D84" s="67"/>
      <c r="E84" s="69">
        <f>SUM(E81:E83)</f>
        <v>37.528000000000006</v>
      </c>
      <c r="F84" s="69">
        <f t="shared" ref="F84:H84" si="31">SUM(F81:F83)</f>
        <v>39.645478124999997</v>
      </c>
      <c r="G84" s="69">
        <f t="shared" si="31"/>
        <v>41.791114921874993</v>
      </c>
      <c r="H84" s="69">
        <f t="shared" si="31"/>
        <v>43.99910876367187</v>
      </c>
    </row>
    <row r="86" spans="2:8" ht="15" customHeight="1" x14ac:dyDescent="0.45">
      <c r="B86" s="16" t="s">
        <v>81</v>
      </c>
      <c r="E86">
        <f>-E26</f>
        <v>-17.9025</v>
      </c>
      <c r="F86">
        <f>-F26</f>
        <v>-18.797625</v>
      </c>
      <c r="G86">
        <f>-G26</f>
        <v>-19.737506249999999</v>
      </c>
      <c r="H86">
        <f>-H26</f>
        <v>-20.724381562500003</v>
      </c>
    </row>
    <row r="87" spans="2:8" ht="15" customHeight="1" x14ac:dyDescent="0.45">
      <c r="B87" s="16" t="s">
        <v>52</v>
      </c>
      <c r="C87" s="67"/>
      <c r="D87" s="67"/>
      <c r="E87" s="69">
        <f>SUM(E86)</f>
        <v>-17.9025</v>
      </c>
      <c r="F87" s="69">
        <f t="shared" ref="F87:H87" si="32">SUM(F86)</f>
        <v>-18.797625</v>
      </c>
      <c r="G87" s="69">
        <f t="shared" si="32"/>
        <v>-19.737506249999999</v>
      </c>
      <c r="H87" s="69">
        <f t="shared" si="32"/>
        <v>-20.724381562500003</v>
      </c>
    </row>
    <row r="89" spans="2:8" ht="15" customHeight="1" x14ac:dyDescent="0.45">
      <c r="B89" s="16" t="s">
        <v>96</v>
      </c>
      <c r="E89">
        <f>E72-D72</f>
        <v>10</v>
      </c>
      <c r="F89">
        <f t="shared" ref="F89:H89" si="33">F72-E72</f>
        <v>-5</v>
      </c>
      <c r="G89">
        <f t="shared" si="33"/>
        <v>-5</v>
      </c>
      <c r="H89">
        <f t="shared" si="33"/>
        <v>-5</v>
      </c>
    </row>
    <row r="90" spans="2:8" ht="15" customHeight="1" x14ac:dyDescent="0.45">
      <c r="B90" s="16" t="str">
        <f>B33</f>
        <v>(Dividends)</v>
      </c>
      <c r="E90">
        <f t="shared" ref="E90:H91" si="34">E33</f>
        <v>-11.542781250000001</v>
      </c>
      <c r="F90">
        <f t="shared" si="34"/>
        <v>-11.812347421875</v>
      </c>
      <c r="G90">
        <f t="shared" si="34"/>
        <v>-12.179974447265623</v>
      </c>
      <c r="H90">
        <f t="shared" si="34"/>
        <v>-12.627305168994143</v>
      </c>
    </row>
    <row r="91" spans="2:8" ht="15" customHeight="1" x14ac:dyDescent="0.45">
      <c r="B91" s="16" t="s">
        <v>64</v>
      </c>
      <c r="E91">
        <f t="shared" si="34"/>
        <v>0</v>
      </c>
      <c r="F91">
        <f t="shared" si="34"/>
        <v>0</v>
      </c>
      <c r="G91">
        <f t="shared" si="34"/>
        <v>0</v>
      </c>
      <c r="H91">
        <f t="shared" si="34"/>
        <v>0</v>
      </c>
    </row>
    <row r="92" spans="2:8" ht="15" customHeight="1" x14ac:dyDescent="0.45">
      <c r="B92" s="16" t="s">
        <v>51</v>
      </c>
      <c r="C92" s="67"/>
      <c r="D92" s="67"/>
      <c r="E92" s="69">
        <f>SUM(E89:E91)</f>
        <v>-1.5427812500000009</v>
      </c>
      <c r="F92" s="69">
        <f t="shared" ref="F92:H92" si="35">SUM(F89:F91)</f>
        <v>-16.812347421875</v>
      </c>
      <c r="G92" s="69">
        <f t="shared" si="35"/>
        <v>-17.179974447265622</v>
      </c>
      <c r="H92" s="69">
        <f t="shared" si="35"/>
        <v>-17.627305168994141</v>
      </c>
    </row>
    <row r="94" spans="2:8" ht="15" customHeight="1" x14ac:dyDescent="0.45">
      <c r="B94" s="16" t="s">
        <v>48</v>
      </c>
      <c r="E94">
        <f>D96</f>
        <v>12</v>
      </c>
      <c r="F94">
        <f t="shared" ref="F94:H94" si="36">E96</f>
        <v>30.082718750000005</v>
      </c>
      <c r="G94">
        <f t="shared" si="36"/>
        <v>34.118224453125002</v>
      </c>
      <c r="H94">
        <f t="shared" si="36"/>
        <v>38.991858677734371</v>
      </c>
    </row>
    <row r="95" spans="2:8" ht="15" customHeight="1" x14ac:dyDescent="0.45">
      <c r="B95" s="16" t="s">
        <v>49</v>
      </c>
      <c r="E95">
        <f>E84+E87+E92</f>
        <v>18.082718750000005</v>
      </c>
      <c r="F95">
        <f t="shared" ref="F95:H95" si="37">F84+F87+F92</f>
        <v>4.035505703124997</v>
      </c>
      <c r="G95">
        <f t="shared" si="37"/>
        <v>4.873634224609372</v>
      </c>
      <c r="H95">
        <f t="shared" si="37"/>
        <v>5.647422032177726</v>
      </c>
    </row>
    <row r="96" spans="2:8" ht="15" customHeight="1" x14ac:dyDescent="0.45">
      <c r="B96" s="16" t="s">
        <v>50</v>
      </c>
      <c r="D96">
        <f>D60</f>
        <v>12</v>
      </c>
      <c r="E96">
        <f>SUM(E94:E95)</f>
        <v>30.082718750000005</v>
      </c>
      <c r="F96">
        <f t="shared" ref="F96:H96" si="38">SUM(F94:F95)</f>
        <v>34.118224453125002</v>
      </c>
      <c r="G96">
        <f t="shared" si="38"/>
        <v>38.991858677734371</v>
      </c>
      <c r="H96">
        <f t="shared" si="38"/>
        <v>44.6392807099121</v>
      </c>
    </row>
    <row r="98" spans="1:10" ht="15" customHeight="1" x14ac:dyDescent="0.45">
      <c r="A98" s="15" t="s">
        <v>39</v>
      </c>
    </row>
    <row r="100" spans="1:10" ht="45" customHeight="1" x14ac:dyDescent="0.85">
      <c r="A100" s="5"/>
      <c r="B100" s="10"/>
      <c r="C100" s="12" t="s">
        <v>13</v>
      </c>
      <c r="D100" s="12" t="s">
        <v>13</v>
      </c>
      <c r="E100" s="12" t="s">
        <v>14</v>
      </c>
      <c r="F100" s="12" t="s">
        <v>14</v>
      </c>
      <c r="G100" s="12" t="s">
        <v>14</v>
      </c>
      <c r="H100" s="12"/>
      <c r="I100" s="12"/>
      <c r="J100" s="12"/>
    </row>
    <row r="101" spans="1:10" ht="30" customHeight="1" x14ac:dyDescent="0.65">
      <c r="A101" s="14" t="s">
        <v>123</v>
      </c>
      <c r="B101" s="7"/>
      <c r="C101" s="11" t="s">
        <v>117</v>
      </c>
      <c r="D101" s="11" t="s">
        <v>116</v>
      </c>
      <c r="E101" s="11" t="s">
        <v>113</v>
      </c>
      <c r="F101" s="11" t="s">
        <v>114</v>
      </c>
      <c r="G101" s="11" t="s">
        <v>115</v>
      </c>
      <c r="H101" s="11"/>
      <c r="I101" s="11"/>
      <c r="J101" s="11"/>
    </row>
    <row r="103" spans="1:10" ht="15" customHeight="1" x14ac:dyDescent="0.45">
      <c r="A103" s="15" t="s">
        <v>98</v>
      </c>
    </row>
    <row r="105" spans="1:10" ht="15" customHeight="1" x14ac:dyDescent="0.45">
      <c r="A105" s="15" t="s">
        <v>25</v>
      </c>
      <c r="B105"/>
    </row>
    <row r="106" spans="1:10" ht="15" customHeight="1" x14ac:dyDescent="0.45">
      <c r="B106" s="16" t="s">
        <v>54</v>
      </c>
      <c r="D106" s="65">
        <f>D144/C144-1</f>
        <v>0.25</v>
      </c>
      <c r="E106" s="72">
        <v>0.15</v>
      </c>
      <c r="F106" s="72">
        <v>0.15</v>
      </c>
      <c r="G106" s="72">
        <v>0.15</v>
      </c>
      <c r="H106" s="72">
        <v>0.15</v>
      </c>
    </row>
    <row r="107" spans="1:10" ht="15" customHeight="1" x14ac:dyDescent="0.45">
      <c r="B107" s="16" t="s">
        <v>55</v>
      </c>
      <c r="C107" s="65">
        <f>C145/C144</f>
        <v>0.5</v>
      </c>
      <c r="D107" s="65">
        <f>D145/D144</f>
        <v>0.48</v>
      </c>
      <c r="E107" s="72">
        <v>0.5</v>
      </c>
      <c r="F107" s="72">
        <v>0.5</v>
      </c>
      <c r="G107" s="72">
        <v>0.5</v>
      </c>
      <c r="H107" s="72">
        <v>0.5</v>
      </c>
    </row>
    <row r="108" spans="1:10" ht="15" customHeight="1" x14ac:dyDescent="0.45">
      <c r="B108" s="16" t="s">
        <v>56</v>
      </c>
      <c r="C108" s="65">
        <f>C149/C144</f>
        <v>0.15</v>
      </c>
      <c r="D108" s="65">
        <f>D149/D144</f>
        <v>0.16</v>
      </c>
      <c r="E108" s="72">
        <v>0.16</v>
      </c>
      <c r="F108" s="72">
        <v>0.16</v>
      </c>
      <c r="G108" s="72">
        <v>0.16</v>
      </c>
      <c r="H108" s="72">
        <v>0.16</v>
      </c>
    </row>
    <row r="109" spans="1:10" ht="15" customHeight="1" x14ac:dyDescent="0.45">
      <c r="B109" s="16" t="s">
        <v>57</v>
      </c>
      <c r="C109" s="65">
        <f>C152/C150</f>
        <v>0.4</v>
      </c>
      <c r="D109" s="65">
        <f>D152/D150</f>
        <v>0.35714285714285715</v>
      </c>
      <c r="E109" s="72">
        <v>0.25</v>
      </c>
      <c r="F109" s="72">
        <v>0.25</v>
      </c>
      <c r="G109" s="72">
        <v>0.25</v>
      </c>
      <c r="H109" s="72">
        <v>0.25</v>
      </c>
    </row>
    <row r="111" spans="1:10" ht="15" customHeight="1" x14ac:dyDescent="0.45">
      <c r="B111" s="16" t="s">
        <v>58</v>
      </c>
      <c r="C111" s="65">
        <f>C160/C144</f>
        <v>0.15</v>
      </c>
      <c r="D111" s="65">
        <f>D160/D144</f>
        <v>0.14000000000000001</v>
      </c>
      <c r="E111" s="72">
        <v>0.14000000000000001</v>
      </c>
      <c r="F111" s="72">
        <v>0.14000000000000001</v>
      </c>
      <c r="G111" s="72">
        <v>0.14000000000000001</v>
      </c>
      <c r="H111" s="72">
        <v>0.14000000000000001</v>
      </c>
    </row>
    <row r="112" spans="1:10" ht="15" customHeight="1" x14ac:dyDescent="0.45">
      <c r="B112" s="16" t="s">
        <v>59</v>
      </c>
      <c r="C112" s="65">
        <f>C161/C145</f>
        <v>0.25</v>
      </c>
      <c r="D112" s="65">
        <f>D161/D145</f>
        <v>0.25</v>
      </c>
      <c r="E112" s="72">
        <v>0.25</v>
      </c>
      <c r="F112" s="72">
        <v>0.25</v>
      </c>
      <c r="G112" s="72">
        <v>0.25</v>
      </c>
      <c r="H112" s="72">
        <v>0.25</v>
      </c>
    </row>
    <row r="113" spans="1:8" ht="15" customHeight="1" x14ac:dyDescent="0.45">
      <c r="B113" s="16" t="s">
        <v>60</v>
      </c>
      <c r="C113" s="65">
        <f>C125/C144</f>
        <v>0.1</v>
      </c>
      <c r="D113" s="65">
        <f>D125/D144</f>
        <v>0.08</v>
      </c>
      <c r="E113" s="72">
        <v>0.1</v>
      </c>
      <c r="F113" s="72">
        <v>0.1</v>
      </c>
      <c r="G113" s="72">
        <v>0.1</v>
      </c>
      <c r="H113" s="72">
        <v>0.1</v>
      </c>
    </row>
    <row r="114" spans="1:8" ht="15" customHeight="1" x14ac:dyDescent="0.45">
      <c r="B114" s="16" t="s">
        <v>61</v>
      </c>
      <c r="D114" s="65">
        <f>D126/C127</f>
        <v>0.2</v>
      </c>
      <c r="E114" s="72">
        <v>0.2</v>
      </c>
      <c r="F114" s="72">
        <v>0.2</v>
      </c>
      <c r="G114" s="72">
        <v>0.2</v>
      </c>
      <c r="H114" s="72">
        <v>0.2</v>
      </c>
    </row>
    <row r="115" spans="1:8" ht="15" customHeight="1" x14ac:dyDescent="0.45">
      <c r="B115" s="16" t="s">
        <v>62</v>
      </c>
      <c r="C115" s="65">
        <f>C167/C145</f>
        <v>0.2</v>
      </c>
      <c r="D115" s="65">
        <f>D167/D145</f>
        <v>0.19166666666666668</v>
      </c>
      <c r="E115" s="72">
        <v>0.2</v>
      </c>
      <c r="F115" s="72">
        <v>0.2</v>
      </c>
      <c r="G115" s="72">
        <v>0.2</v>
      </c>
      <c r="H115" s="72">
        <v>0.2</v>
      </c>
    </row>
    <row r="116" spans="1:8" ht="15" customHeight="1" x14ac:dyDescent="0.45">
      <c r="B116" s="16" t="s">
        <v>63</v>
      </c>
      <c r="C116" s="65">
        <f>C168/C149</f>
        <v>0.5</v>
      </c>
      <c r="D116" s="65">
        <f>D168/D149</f>
        <v>0.4</v>
      </c>
      <c r="E116" s="72">
        <v>0.4</v>
      </c>
      <c r="F116" s="72">
        <v>0.4</v>
      </c>
      <c r="G116" s="72">
        <v>0.4</v>
      </c>
      <c r="H116" s="72">
        <v>0.4</v>
      </c>
    </row>
    <row r="117" spans="1:8" ht="15" customHeight="1" x14ac:dyDescent="0.45">
      <c r="B117" s="16" t="s">
        <v>96</v>
      </c>
      <c r="D117">
        <f>D171-C171</f>
        <v>-20</v>
      </c>
      <c r="E117" s="70">
        <v>-10</v>
      </c>
      <c r="F117" s="70">
        <v>30</v>
      </c>
      <c r="G117" s="70">
        <v>-5</v>
      </c>
      <c r="H117" s="70">
        <v>-5</v>
      </c>
    </row>
    <row r="118" spans="1:8" ht="15" customHeight="1" x14ac:dyDescent="0.45">
      <c r="B118" s="16" t="s">
        <v>64</v>
      </c>
      <c r="D118">
        <f>D133</f>
        <v>0</v>
      </c>
      <c r="E118" s="70">
        <v>0</v>
      </c>
      <c r="F118" s="70">
        <v>0</v>
      </c>
      <c r="G118" s="70">
        <v>0</v>
      </c>
      <c r="H118" s="70">
        <v>0</v>
      </c>
    </row>
    <row r="119" spans="1:8" ht="15" customHeight="1" x14ac:dyDescent="0.45">
      <c r="B119" s="16" t="s">
        <v>65</v>
      </c>
      <c r="C119" s="65">
        <f>C132/C131</f>
        <v>0.33333333333333331</v>
      </c>
      <c r="D119" s="65">
        <f>D132/D131</f>
        <v>0.22222222222222221</v>
      </c>
      <c r="E119" s="72">
        <v>0.15</v>
      </c>
      <c r="F119" s="72">
        <v>0.15</v>
      </c>
      <c r="G119" s="72">
        <v>0.15</v>
      </c>
      <c r="H119" s="72">
        <v>0.15</v>
      </c>
    </row>
    <row r="120" spans="1:8" ht="15" customHeight="1" x14ac:dyDescent="0.45">
      <c r="B120" s="16" t="s">
        <v>66</v>
      </c>
      <c r="C120">
        <f>C155</f>
        <v>30</v>
      </c>
      <c r="D120">
        <f>D155</f>
        <v>30</v>
      </c>
      <c r="E120" s="70">
        <v>30</v>
      </c>
      <c r="F120" s="70">
        <v>30</v>
      </c>
      <c r="G120" s="70">
        <v>30</v>
      </c>
      <c r="H120" s="70">
        <v>30</v>
      </c>
    </row>
    <row r="122" spans="1:8" ht="15" customHeight="1" x14ac:dyDescent="0.45">
      <c r="A122" s="15" t="s">
        <v>67</v>
      </c>
    </row>
    <row r="123" spans="1:8" ht="15" customHeight="1" x14ac:dyDescent="0.45">
      <c r="B123" s="16" t="s">
        <v>68</v>
      </c>
    </row>
    <row r="124" spans="1:8" ht="15" customHeight="1" x14ac:dyDescent="0.45">
      <c r="B124" s="16" t="s">
        <v>69</v>
      </c>
      <c r="E124">
        <f>D127</f>
        <v>120</v>
      </c>
      <c r="F124">
        <f t="shared" ref="F124:H124" si="39">E127</f>
        <v>124.75</v>
      </c>
      <c r="G124">
        <f t="shared" si="39"/>
        <v>132.86250000000001</v>
      </c>
      <c r="H124">
        <f t="shared" si="39"/>
        <v>144.31187499999999</v>
      </c>
    </row>
    <row r="125" spans="1:8" ht="15" customHeight="1" x14ac:dyDescent="0.45">
      <c r="B125" s="16" t="s">
        <v>70</v>
      </c>
      <c r="C125" s="66">
        <v>20</v>
      </c>
      <c r="D125" s="66">
        <v>20</v>
      </c>
      <c r="E125">
        <f>E113*E144</f>
        <v>28.75</v>
      </c>
      <c r="F125">
        <f t="shared" ref="F125:H125" si="40">F113*F144</f>
        <v>33.0625</v>
      </c>
      <c r="G125">
        <f t="shared" si="40"/>
        <v>38.021874999999994</v>
      </c>
      <c r="H125">
        <f t="shared" si="40"/>
        <v>43.725156249999998</v>
      </c>
    </row>
    <row r="126" spans="1:8" ht="15" customHeight="1" x14ac:dyDescent="0.45">
      <c r="B126" s="16" t="s">
        <v>75</v>
      </c>
      <c r="C126">
        <f>C146</f>
        <v>20</v>
      </c>
      <c r="D126">
        <f>D146</f>
        <v>20</v>
      </c>
      <c r="E126">
        <f>E114*E124</f>
        <v>24</v>
      </c>
      <c r="F126">
        <f t="shared" ref="F126:H126" si="41">F114*F124</f>
        <v>24.950000000000003</v>
      </c>
      <c r="G126">
        <f t="shared" si="41"/>
        <v>26.572500000000005</v>
      </c>
      <c r="H126">
        <f t="shared" si="41"/>
        <v>28.862375</v>
      </c>
    </row>
    <row r="127" spans="1:8" ht="15" customHeight="1" x14ac:dyDescent="0.45">
      <c r="B127" s="16" t="s">
        <v>83</v>
      </c>
      <c r="C127">
        <f>C164</f>
        <v>100</v>
      </c>
      <c r="D127">
        <f>D164</f>
        <v>120</v>
      </c>
      <c r="E127">
        <f>E124+E125-E126</f>
        <v>124.75</v>
      </c>
      <c r="F127">
        <f t="shared" ref="F127:H127" si="42">F124+F125-F126</f>
        <v>132.86250000000001</v>
      </c>
      <c r="G127">
        <f t="shared" si="42"/>
        <v>144.31187499999999</v>
      </c>
      <c r="H127">
        <f t="shared" si="42"/>
        <v>159.17465625</v>
      </c>
    </row>
    <row r="129" spans="1:8" ht="15" customHeight="1" x14ac:dyDescent="0.45">
      <c r="B129" s="16" t="s">
        <v>36</v>
      </c>
    </row>
    <row r="130" spans="1:8" ht="15" customHeight="1" x14ac:dyDescent="0.45">
      <c r="B130" s="16" t="s">
        <v>69</v>
      </c>
      <c r="E130">
        <f>D134</f>
        <v>98</v>
      </c>
      <c r="F130">
        <f t="shared" ref="F130:H130" si="43">E134</f>
        <v>145.015625</v>
      </c>
      <c r="G130">
        <f t="shared" si="43"/>
        <v>200.77296875000002</v>
      </c>
      <c r="H130">
        <f t="shared" si="43"/>
        <v>266.2454140625</v>
      </c>
    </row>
    <row r="131" spans="1:8" ht="15" customHeight="1" x14ac:dyDescent="0.45">
      <c r="B131" s="16" t="s">
        <v>43</v>
      </c>
      <c r="C131">
        <f>C153</f>
        <v>30</v>
      </c>
      <c r="D131">
        <f>D153</f>
        <v>45</v>
      </c>
      <c r="E131">
        <f>E153</f>
        <v>55.3125</v>
      </c>
      <c r="F131">
        <f t="shared" ref="F131:H131" si="44">F153</f>
        <v>65.596875000000011</v>
      </c>
      <c r="G131">
        <f t="shared" si="44"/>
        <v>77.026406249999965</v>
      </c>
      <c r="H131">
        <f t="shared" si="44"/>
        <v>89.852367187499965</v>
      </c>
    </row>
    <row r="132" spans="1:8" ht="15" customHeight="1" x14ac:dyDescent="0.45">
      <c r="B132" s="16" t="s">
        <v>104</v>
      </c>
      <c r="C132" s="66">
        <v>10</v>
      </c>
      <c r="D132" s="66">
        <v>10</v>
      </c>
      <c r="E132">
        <f>E119*E131</f>
        <v>8.296875</v>
      </c>
      <c r="F132">
        <f t="shared" ref="F132:H132" si="45">F119*F131</f>
        <v>9.8395312500000021</v>
      </c>
      <c r="G132">
        <f t="shared" si="45"/>
        <v>11.553960937499994</v>
      </c>
      <c r="H132">
        <f t="shared" si="45"/>
        <v>13.477855078124994</v>
      </c>
    </row>
    <row r="133" spans="1:8" ht="15" customHeight="1" x14ac:dyDescent="0.45">
      <c r="B133" s="16" t="s">
        <v>73</v>
      </c>
      <c r="D133" s="66">
        <v>0</v>
      </c>
      <c r="E133">
        <f>E118</f>
        <v>0</v>
      </c>
      <c r="F133">
        <f t="shared" ref="F133:H133" si="46">F118</f>
        <v>0</v>
      </c>
      <c r="G133">
        <f t="shared" si="46"/>
        <v>0</v>
      </c>
      <c r="H133">
        <f t="shared" si="46"/>
        <v>0</v>
      </c>
    </row>
    <row r="134" spans="1:8" ht="15" customHeight="1" x14ac:dyDescent="0.45">
      <c r="B134" s="16" t="s">
        <v>83</v>
      </c>
      <c r="C134">
        <f>C174</f>
        <v>50</v>
      </c>
      <c r="D134">
        <f>D174</f>
        <v>98</v>
      </c>
      <c r="E134">
        <f>E130+E131-E132+E133</f>
        <v>145.015625</v>
      </c>
      <c r="F134">
        <f t="shared" ref="F134:H134" si="47">F130+F131-F132+F133</f>
        <v>200.77296875000002</v>
      </c>
      <c r="G134">
        <f t="shared" si="47"/>
        <v>266.2454140625</v>
      </c>
      <c r="H134">
        <f t="shared" si="47"/>
        <v>342.61992617187497</v>
      </c>
    </row>
    <row r="136" spans="1:8" ht="15" customHeight="1" x14ac:dyDescent="0.45">
      <c r="A136" s="15" t="s">
        <v>82</v>
      </c>
    </row>
    <row r="137" spans="1:8" ht="15" customHeight="1" x14ac:dyDescent="0.45">
      <c r="B137" s="16" t="str">
        <f t="shared" ref="B137:H138" si="48">B160</f>
        <v>Accounts receivable</v>
      </c>
      <c r="C137">
        <f t="shared" si="48"/>
        <v>30</v>
      </c>
      <c r="D137">
        <f t="shared" si="48"/>
        <v>35</v>
      </c>
      <c r="E137">
        <f t="shared" si="48"/>
        <v>40.250000000000007</v>
      </c>
      <c r="F137">
        <f t="shared" si="48"/>
        <v>46.287500000000001</v>
      </c>
      <c r="G137">
        <f t="shared" si="48"/>
        <v>53.230624999999996</v>
      </c>
      <c r="H137">
        <f t="shared" si="48"/>
        <v>61.215218749999991</v>
      </c>
    </row>
    <row r="138" spans="1:8" ht="15" customHeight="1" x14ac:dyDescent="0.45">
      <c r="B138" s="16" t="str">
        <f t="shared" si="48"/>
        <v>Inventories</v>
      </c>
      <c r="C138">
        <f t="shared" si="48"/>
        <v>25</v>
      </c>
      <c r="D138">
        <f t="shared" si="48"/>
        <v>30</v>
      </c>
      <c r="E138">
        <f t="shared" si="48"/>
        <v>35.9375</v>
      </c>
      <c r="F138">
        <f t="shared" si="48"/>
        <v>41.328125</v>
      </c>
      <c r="G138">
        <f t="shared" si="48"/>
        <v>47.527343749999993</v>
      </c>
      <c r="H138">
        <f t="shared" si="48"/>
        <v>54.65644531249999</v>
      </c>
    </row>
    <row r="139" spans="1:8" ht="15" customHeight="1" x14ac:dyDescent="0.45">
      <c r="B139" s="16" t="str">
        <f t="shared" ref="B139:H140" si="49">B167</f>
        <v>Accounts payable</v>
      </c>
      <c r="C139">
        <f t="shared" si="49"/>
        <v>20</v>
      </c>
      <c r="D139">
        <f t="shared" si="49"/>
        <v>23</v>
      </c>
      <c r="E139">
        <f t="shared" si="49"/>
        <v>28.75</v>
      </c>
      <c r="F139">
        <f t="shared" si="49"/>
        <v>33.0625</v>
      </c>
      <c r="G139">
        <f t="shared" si="49"/>
        <v>38.021874999999994</v>
      </c>
      <c r="H139">
        <f t="shared" si="49"/>
        <v>43.725156249999998</v>
      </c>
    </row>
    <row r="140" spans="1:8" ht="15" customHeight="1" x14ac:dyDescent="0.45">
      <c r="B140" s="16" t="str">
        <f t="shared" si="49"/>
        <v>Accrued expenses</v>
      </c>
      <c r="C140">
        <f t="shared" si="49"/>
        <v>15</v>
      </c>
      <c r="D140">
        <f t="shared" si="49"/>
        <v>16</v>
      </c>
      <c r="E140">
        <f t="shared" si="49"/>
        <v>18.400000000000002</v>
      </c>
      <c r="F140">
        <f t="shared" si="49"/>
        <v>21.16</v>
      </c>
      <c r="G140">
        <f t="shared" si="49"/>
        <v>24.334</v>
      </c>
      <c r="H140">
        <f t="shared" si="49"/>
        <v>27.984099999999998</v>
      </c>
    </row>
    <row r="141" spans="1:8" ht="15" customHeight="1" x14ac:dyDescent="0.45">
      <c r="B141" s="16" t="s">
        <v>84</v>
      </c>
      <c r="C141">
        <f>SUM(C137:C138)-SUM(C139:C140)</f>
        <v>20</v>
      </c>
      <c r="D141">
        <f t="shared" ref="D141:E141" si="50">SUM(D137:D138)-SUM(D139:D140)</f>
        <v>26</v>
      </c>
      <c r="E141">
        <f t="shared" si="50"/>
        <v>29.037499999999994</v>
      </c>
      <c r="F141">
        <f t="shared" ref="F141:H141" si="51">SUM(F137:F138)-SUM(F139:F140)</f>
        <v>33.393124999999998</v>
      </c>
      <c r="G141">
        <f t="shared" si="51"/>
        <v>38.402093749999992</v>
      </c>
      <c r="H141">
        <f t="shared" si="51"/>
        <v>44.162407812499978</v>
      </c>
    </row>
    <row r="143" spans="1:8" ht="15" customHeight="1" x14ac:dyDescent="0.45">
      <c r="A143" s="15" t="s">
        <v>30</v>
      </c>
    </row>
    <row r="144" spans="1:8" ht="15" customHeight="1" x14ac:dyDescent="0.45">
      <c r="B144" s="16" t="s">
        <v>31</v>
      </c>
      <c r="C144" s="66">
        <v>200</v>
      </c>
      <c r="D144" s="66">
        <v>250</v>
      </c>
      <c r="E144">
        <f>D144*(1+E106)</f>
        <v>287.5</v>
      </c>
      <c r="F144">
        <f t="shared" ref="F144:H144" si="52">E144*(1+F106)</f>
        <v>330.625</v>
      </c>
      <c r="G144">
        <f t="shared" si="52"/>
        <v>380.21874999999994</v>
      </c>
      <c r="H144">
        <f t="shared" si="52"/>
        <v>437.25156249999992</v>
      </c>
    </row>
    <row r="145" spans="1:8" ht="15" customHeight="1" x14ac:dyDescent="0.45">
      <c r="B145" s="16" t="s">
        <v>74</v>
      </c>
      <c r="C145" s="66">
        <v>100</v>
      </c>
      <c r="D145" s="66">
        <v>120</v>
      </c>
      <c r="E145">
        <f>E107*E144</f>
        <v>143.75</v>
      </c>
      <c r="F145">
        <f t="shared" ref="F145:H145" si="53">F107*F144</f>
        <v>165.3125</v>
      </c>
      <c r="G145">
        <f t="shared" si="53"/>
        <v>190.10937499999997</v>
      </c>
      <c r="H145">
        <f t="shared" si="53"/>
        <v>218.62578124999996</v>
      </c>
    </row>
    <row r="146" spans="1:8" ht="15" customHeight="1" x14ac:dyDescent="0.45">
      <c r="B146" s="16" t="s">
        <v>75</v>
      </c>
      <c r="C146" s="66">
        <v>20</v>
      </c>
      <c r="D146" s="66">
        <v>20</v>
      </c>
      <c r="E146">
        <f>E126</f>
        <v>24</v>
      </c>
      <c r="F146">
        <f t="shared" ref="F146:H146" si="54">F126</f>
        <v>24.950000000000003</v>
      </c>
      <c r="G146">
        <f t="shared" si="54"/>
        <v>26.572500000000005</v>
      </c>
      <c r="H146">
        <f t="shared" si="54"/>
        <v>28.862375</v>
      </c>
    </row>
    <row r="147" spans="1:8" ht="15" customHeight="1" x14ac:dyDescent="0.45">
      <c r="B147" s="16" t="s">
        <v>85</v>
      </c>
      <c r="C147">
        <f>C144-C145-C146</f>
        <v>80</v>
      </c>
      <c r="D147">
        <f t="shared" ref="D147:H147" si="55">D144-D145-D146</f>
        <v>110</v>
      </c>
      <c r="E147">
        <f t="shared" si="55"/>
        <v>119.75</v>
      </c>
      <c r="F147">
        <f t="shared" si="55"/>
        <v>140.36250000000001</v>
      </c>
      <c r="G147">
        <f t="shared" si="55"/>
        <v>163.53687499999995</v>
      </c>
      <c r="H147">
        <f t="shared" si="55"/>
        <v>189.76340624999995</v>
      </c>
    </row>
    <row r="149" spans="1:8" ht="15" customHeight="1" x14ac:dyDescent="0.45">
      <c r="B149" s="16" t="s">
        <v>76</v>
      </c>
      <c r="C149" s="66">
        <v>30</v>
      </c>
      <c r="D149" s="66">
        <v>40</v>
      </c>
      <c r="E149">
        <f>E108*E144</f>
        <v>46</v>
      </c>
      <c r="F149">
        <f t="shared" ref="F149:H149" si="56">F108*F144</f>
        <v>52.9</v>
      </c>
      <c r="G149">
        <f t="shared" si="56"/>
        <v>60.834999999999994</v>
      </c>
      <c r="H149">
        <f t="shared" si="56"/>
        <v>69.960249999999988</v>
      </c>
    </row>
    <row r="150" spans="1:8" ht="15" customHeight="1" x14ac:dyDescent="0.45">
      <c r="B150" s="16" t="s">
        <v>86</v>
      </c>
      <c r="C150" s="69">
        <f>C147-C149</f>
        <v>50</v>
      </c>
      <c r="D150" s="69">
        <f t="shared" ref="D150:H150" si="57">D147-D149</f>
        <v>70</v>
      </c>
      <c r="E150" s="69">
        <f t="shared" si="57"/>
        <v>73.75</v>
      </c>
      <c r="F150" s="69">
        <f t="shared" si="57"/>
        <v>87.462500000000006</v>
      </c>
      <c r="G150" s="69">
        <f t="shared" si="57"/>
        <v>102.70187499999996</v>
      </c>
      <c r="H150" s="69">
        <f t="shared" si="57"/>
        <v>119.80315624999996</v>
      </c>
    </row>
    <row r="152" spans="1:8" ht="15" customHeight="1" x14ac:dyDescent="0.45">
      <c r="B152" s="16" t="s">
        <v>77</v>
      </c>
      <c r="C152" s="66">
        <v>20</v>
      </c>
      <c r="D152" s="66">
        <v>25</v>
      </c>
      <c r="E152">
        <f>E109*E150</f>
        <v>18.4375</v>
      </c>
      <c r="F152">
        <f t="shared" ref="F152:H152" si="58">F109*F150</f>
        <v>21.865625000000001</v>
      </c>
      <c r="G152">
        <f t="shared" si="58"/>
        <v>25.67546874999999</v>
      </c>
      <c r="H152">
        <f t="shared" si="58"/>
        <v>29.95078906249999</v>
      </c>
    </row>
    <row r="153" spans="1:8" ht="15" customHeight="1" x14ac:dyDescent="0.45">
      <c r="B153" s="16" t="s">
        <v>43</v>
      </c>
      <c r="C153" s="69">
        <f>C150-C152</f>
        <v>30</v>
      </c>
      <c r="D153" s="69">
        <f t="shared" ref="D153:H153" si="59">D150-D152</f>
        <v>45</v>
      </c>
      <c r="E153" s="69">
        <f t="shared" si="59"/>
        <v>55.3125</v>
      </c>
      <c r="F153" s="69">
        <f t="shared" si="59"/>
        <v>65.596875000000011</v>
      </c>
      <c r="G153" s="69">
        <f t="shared" si="59"/>
        <v>77.026406249999965</v>
      </c>
      <c r="H153" s="69">
        <f t="shared" si="59"/>
        <v>89.852367187499965</v>
      </c>
    </row>
    <row r="155" spans="1:8" ht="15" customHeight="1" x14ac:dyDescent="0.45">
      <c r="B155" s="16" t="s">
        <v>66</v>
      </c>
      <c r="C155" s="66">
        <v>30</v>
      </c>
      <c r="D155" s="66">
        <v>30</v>
      </c>
      <c r="E155">
        <f>E120</f>
        <v>30</v>
      </c>
      <c r="F155">
        <f t="shared" ref="F155:H155" si="60">F120</f>
        <v>30</v>
      </c>
      <c r="G155">
        <f t="shared" si="60"/>
        <v>30</v>
      </c>
      <c r="H155">
        <f t="shared" si="60"/>
        <v>30</v>
      </c>
    </row>
    <row r="156" spans="1:8" ht="15" customHeight="1" x14ac:dyDescent="0.45">
      <c r="B156" s="16" t="s">
        <v>87</v>
      </c>
      <c r="C156" s="74">
        <f>C153/C155</f>
        <v>1</v>
      </c>
      <c r="D156" s="74">
        <f>D153/D155</f>
        <v>1.5</v>
      </c>
      <c r="E156" s="74">
        <f>E153/E155</f>
        <v>1.84375</v>
      </c>
      <c r="F156" s="74">
        <f t="shared" ref="F156:H156" si="61">F153/F155</f>
        <v>2.1865625000000004</v>
      </c>
      <c r="G156" s="74">
        <f t="shared" si="61"/>
        <v>2.5675468749999988</v>
      </c>
      <c r="H156" s="74">
        <f t="shared" si="61"/>
        <v>2.995078906249999</v>
      </c>
    </row>
    <row r="158" spans="1:8" ht="15" customHeight="1" x14ac:dyDescent="0.45">
      <c r="A158" s="15" t="s">
        <v>33</v>
      </c>
    </row>
    <row r="159" spans="1:8" ht="15" customHeight="1" x14ac:dyDescent="0.45">
      <c r="B159" s="16" t="s">
        <v>34</v>
      </c>
      <c r="C159" s="66">
        <v>10</v>
      </c>
      <c r="D159" s="66">
        <v>12</v>
      </c>
      <c r="E159">
        <f>E195</f>
        <v>41.228125000000006</v>
      </c>
      <c r="F159">
        <f t="shared" ref="F159:H159" si="62">F195</f>
        <v>114.51734375000001</v>
      </c>
      <c r="G159">
        <f t="shared" si="62"/>
        <v>158.53144531250001</v>
      </c>
      <c r="H159">
        <f t="shared" si="62"/>
        <v>209.282862109375</v>
      </c>
    </row>
    <row r="160" spans="1:8" ht="15" customHeight="1" x14ac:dyDescent="0.45">
      <c r="B160" s="16" t="s">
        <v>78</v>
      </c>
      <c r="C160" s="66">
        <v>30</v>
      </c>
      <c r="D160" s="66">
        <v>35</v>
      </c>
      <c r="E160">
        <f>E111*E144</f>
        <v>40.250000000000007</v>
      </c>
      <c r="F160">
        <f t="shared" ref="F160:H161" si="63">F111*F144</f>
        <v>46.287500000000001</v>
      </c>
      <c r="G160">
        <f t="shared" si="63"/>
        <v>53.230624999999996</v>
      </c>
      <c r="H160">
        <f t="shared" si="63"/>
        <v>61.215218749999991</v>
      </c>
    </row>
    <row r="161" spans="2:8" ht="15" customHeight="1" x14ac:dyDescent="0.45">
      <c r="B161" s="16" t="s">
        <v>35</v>
      </c>
      <c r="C161" s="66">
        <v>25</v>
      </c>
      <c r="D161" s="66">
        <v>30</v>
      </c>
      <c r="E161">
        <f>E112*E145</f>
        <v>35.9375</v>
      </c>
      <c r="F161">
        <f t="shared" si="63"/>
        <v>41.328125</v>
      </c>
      <c r="G161">
        <f t="shared" si="63"/>
        <v>47.527343749999993</v>
      </c>
      <c r="H161">
        <f t="shared" si="63"/>
        <v>54.65644531249999</v>
      </c>
    </row>
    <row r="162" spans="2:8" ht="15" customHeight="1" x14ac:dyDescent="0.45">
      <c r="B162" s="16" t="s">
        <v>88</v>
      </c>
      <c r="C162">
        <f>SUM(C159:C161)</f>
        <v>65</v>
      </c>
      <c r="D162">
        <f>SUM(D159:D161)</f>
        <v>77</v>
      </c>
      <c r="E162">
        <f>SUM(E159:E161)</f>
        <v>117.41562500000001</v>
      </c>
      <c r="F162">
        <f t="shared" ref="F162:H162" si="64">SUM(F159:F161)</f>
        <v>202.13296875</v>
      </c>
      <c r="G162">
        <f t="shared" si="64"/>
        <v>259.28941406249999</v>
      </c>
      <c r="H162">
        <f t="shared" si="64"/>
        <v>325.15452617187503</v>
      </c>
    </row>
    <row r="164" spans="2:8" ht="15" customHeight="1" x14ac:dyDescent="0.45">
      <c r="B164" s="16" t="s">
        <v>68</v>
      </c>
      <c r="C164" s="66">
        <v>100</v>
      </c>
      <c r="D164" s="66">
        <v>120</v>
      </c>
      <c r="E164">
        <f>E127</f>
        <v>124.75</v>
      </c>
      <c r="F164">
        <f t="shared" ref="F164:H164" si="65">F127</f>
        <v>132.86250000000001</v>
      </c>
      <c r="G164">
        <f t="shared" si="65"/>
        <v>144.31187499999999</v>
      </c>
      <c r="H164">
        <f t="shared" si="65"/>
        <v>159.17465625</v>
      </c>
    </row>
    <row r="165" spans="2:8" ht="15" customHeight="1" x14ac:dyDescent="0.45">
      <c r="B165" s="16" t="s">
        <v>42</v>
      </c>
      <c r="C165" s="69">
        <f>C162+C164</f>
        <v>165</v>
      </c>
      <c r="D165" s="69">
        <f>D162+D164</f>
        <v>197</v>
      </c>
      <c r="E165" s="69">
        <f>E162+E164</f>
        <v>242.16562500000001</v>
      </c>
      <c r="F165" s="69">
        <f t="shared" ref="F165:H165" si="66">F162+F164</f>
        <v>334.99546874999999</v>
      </c>
      <c r="G165" s="69">
        <f t="shared" si="66"/>
        <v>403.60128906249997</v>
      </c>
      <c r="H165" s="69">
        <f t="shared" si="66"/>
        <v>484.32918242187503</v>
      </c>
    </row>
    <row r="167" spans="2:8" ht="15" customHeight="1" x14ac:dyDescent="0.45">
      <c r="B167" s="16" t="s">
        <v>46</v>
      </c>
      <c r="C167" s="66">
        <v>20</v>
      </c>
      <c r="D167" s="66">
        <v>23</v>
      </c>
      <c r="E167">
        <f>E115*E145</f>
        <v>28.75</v>
      </c>
      <c r="F167">
        <f t="shared" ref="F167:H167" si="67">F115*F145</f>
        <v>33.0625</v>
      </c>
      <c r="G167">
        <f t="shared" si="67"/>
        <v>38.021874999999994</v>
      </c>
      <c r="H167">
        <f t="shared" si="67"/>
        <v>43.725156249999998</v>
      </c>
    </row>
    <row r="168" spans="2:8" ht="15" customHeight="1" x14ac:dyDescent="0.45">
      <c r="B168" s="16" t="s">
        <v>79</v>
      </c>
      <c r="C168" s="66">
        <v>15</v>
      </c>
      <c r="D168" s="66">
        <v>16</v>
      </c>
      <c r="E168">
        <f>E116*E149</f>
        <v>18.400000000000002</v>
      </c>
      <c r="F168">
        <f t="shared" ref="F168:H168" si="68">F116*F149</f>
        <v>21.16</v>
      </c>
      <c r="G168">
        <f t="shared" si="68"/>
        <v>24.334</v>
      </c>
      <c r="H168">
        <f t="shared" si="68"/>
        <v>27.984099999999998</v>
      </c>
    </row>
    <row r="169" spans="2:8" ht="15" customHeight="1" x14ac:dyDescent="0.45">
      <c r="B169" s="16" t="s">
        <v>89</v>
      </c>
      <c r="C169">
        <f>SUM(C167:C168)</f>
        <v>35</v>
      </c>
      <c r="D169">
        <f>SUM(D167:D168)</f>
        <v>39</v>
      </c>
      <c r="E169">
        <f>SUM(E167:E168)</f>
        <v>47.150000000000006</v>
      </c>
      <c r="F169">
        <f t="shared" ref="F169:H169" si="69">SUM(F167:F168)</f>
        <v>54.222499999999997</v>
      </c>
      <c r="G169">
        <f t="shared" si="69"/>
        <v>62.355874999999997</v>
      </c>
      <c r="H169">
        <f t="shared" si="69"/>
        <v>71.709256249999996</v>
      </c>
    </row>
    <row r="171" spans="2:8" ht="15" customHeight="1" x14ac:dyDescent="0.45">
      <c r="B171" s="16" t="s">
        <v>91</v>
      </c>
      <c r="C171" s="66">
        <v>80</v>
      </c>
      <c r="D171" s="66">
        <v>60</v>
      </c>
      <c r="E171">
        <f>D171+E117</f>
        <v>50</v>
      </c>
      <c r="F171">
        <f t="shared" ref="F171:H171" si="70">E171+F117</f>
        <v>80</v>
      </c>
      <c r="G171">
        <f t="shared" si="70"/>
        <v>75</v>
      </c>
      <c r="H171">
        <f t="shared" si="70"/>
        <v>70</v>
      </c>
    </row>
    <row r="172" spans="2:8" ht="15" customHeight="1" x14ac:dyDescent="0.45">
      <c r="B172" s="16" t="s">
        <v>41</v>
      </c>
      <c r="C172" s="69">
        <f>C169+C171</f>
        <v>115</v>
      </c>
      <c r="D172" s="69">
        <f>D169+D171</f>
        <v>99</v>
      </c>
      <c r="E172" s="69">
        <f>E169+E171</f>
        <v>97.15</v>
      </c>
      <c r="F172" s="69">
        <f t="shared" ref="F172:H172" si="71">F169+F171</f>
        <v>134.2225</v>
      </c>
      <c r="G172" s="69">
        <f t="shared" si="71"/>
        <v>137.355875</v>
      </c>
      <c r="H172" s="69">
        <f t="shared" si="71"/>
        <v>141.70925625000001</v>
      </c>
    </row>
    <row r="174" spans="2:8" ht="15" customHeight="1" x14ac:dyDescent="0.45">
      <c r="B174" s="16" t="s">
        <v>36</v>
      </c>
      <c r="C174" s="66">
        <v>50</v>
      </c>
      <c r="D174" s="66">
        <v>98</v>
      </c>
      <c r="E174">
        <f>E134</f>
        <v>145.015625</v>
      </c>
      <c r="F174">
        <f t="shared" ref="F174:H174" si="72">F134</f>
        <v>200.77296875000002</v>
      </c>
      <c r="G174">
        <f t="shared" si="72"/>
        <v>266.2454140625</v>
      </c>
      <c r="H174">
        <f t="shared" si="72"/>
        <v>342.61992617187497</v>
      </c>
    </row>
    <row r="175" spans="2:8" ht="15" customHeight="1" x14ac:dyDescent="0.45">
      <c r="B175" s="16" t="s">
        <v>40</v>
      </c>
      <c r="C175" s="69">
        <f>C172+C174</f>
        <v>165</v>
      </c>
      <c r="D175" s="69">
        <f>D172+D174</f>
        <v>197</v>
      </c>
      <c r="E175" s="69">
        <f>E172+E174</f>
        <v>242.16562500000001</v>
      </c>
      <c r="F175" s="69">
        <f t="shared" ref="F175:H175" si="73">F172+F174</f>
        <v>334.99546874999999</v>
      </c>
      <c r="G175" s="69">
        <f t="shared" si="73"/>
        <v>403.60128906249997</v>
      </c>
      <c r="H175" s="69">
        <f t="shared" si="73"/>
        <v>484.32918242187498</v>
      </c>
    </row>
    <row r="177" spans="1:8" ht="15" customHeight="1" x14ac:dyDescent="0.45">
      <c r="B177" s="16" t="s">
        <v>37</v>
      </c>
      <c r="C177" s="68" t="str">
        <f>IF(C175=C165,"OK",C175-C165)</f>
        <v>OK</v>
      </c>
      <c r="D177" s="68" t="str">
        <f>IF(D175=D165,"OK",D175-D165)</f>
        <v>OK</v>
      </c>
      <c r="E177" s="68" t="str">
        <f>IF(E175=E165,"OK",E175-E165)</f>
        <v>OK</v>
      </c>
      <c r="F177" s="68" t="str">
        <f t="shared" ref="F177:H177" si="74">IF(F175=F165,"OK",F175-F165)</f>
        <v>OK</v>
      </c>
      <c r="G177" s="68" t="str">
        <f t="shared" si="74"/>
        <v>OK</v>
      </c>
      <c r="H177" s="68" t="str">
        <f t="shared" si="74"/>
        <v>OK</v>
      </c>
    </row>
    <row r="179" spans="1:8" ht="15" customHeight="1" x14ac:dyDescent="0.45">
      <c r="A179" s="15" t="s">
        <v>47</v>
      </c>
    </row>
    <row r="180" spans="1:8" ht="15" customHeight="1" x14ac:dyDescent="0.45">
      <c r="B180" s="16" t="str">
        <f>B153</f>
        <v>Net income</v>
      </c>
      <c r="E180">
        <f>E153</f>
        <v>55.3125</v>
      </c>
      <c r="F180">
        <f t="shared" ref="F180:H180" si="75">F153</f>
        <v>65.596875000000011</v>
      </c>
      <c r="G180">
        <f t="shared" si="75"/>
        <v>77.026406249999965</v>
      </c>
      <c r="H180">
        <f t="shared" si="75"/>
        <v>89.852367187499965</v>
      </c>
    </row>
    <row r="181" spans="1:8" ht="15" customHeight="1" x14ac:dyDescent="0.45">
      <c r="B181" s="16" t="str">
        <f>B146</f>
        <v>Depreciation</v>
      </c>
      <c r="E181" s="73">
        <f>E146</f>
        <v>24</v>
      </c>
      <c r="F181" s="73">
        <f t="shared" ref="F181:H181" si="76">F146</f>
        <v>24.950000000000003</v>
      </c>
      <c r="G181" s="73">
        <f t="shared" si="76"/>
        <v>26.572500000000005</v>
      </c>
      <c r="H181" s="73">
        <f t="shared" si="76"/>
        <v>28.862375</v>
      </c>
    </row>
    <row r="182" spans="1:8" ht="15" customHeight="1" x14ac:dyDescent="0.45">
      <c r="B182" s="16" t="s">
        <v>101</v>
      </c>
      <c r="E182">
        <f>D141-E141</f>
        <v>-3.0374999999999943</v>
      </c>
      <c r="F182">
        <f t="shared" ref="F182:H182" si="77">E141-F141</f>
        <v>-4.3556250000000034</v>
      </c>
      <c r="G182">
        <f t="shared" si="77"/>
        <v>-5.008968749999994</v>
      </c>
      <c r="H182">
        <f t="shared" si="77"/>
        <v>-5.7603140624999867</v>
      </c>
    </row>
    <row r="183" spans="1:8" ht="15" customHeight="1" x14ac:dyDescent="0.45">
      <c r="B183" s="16" t="s">
        <v>53</v>
      </c>
      <c r="C183" s="67"/>
      <c r="D183" s="67"/>
      <c r="E183" s="69">
        <f>SUM(E180:E182)</f>
        <v>76.275000000000006</v>
      </c>
      <c r="F183" s="69">
        <f t="shared" ref="F183:H183" si="78">SUM(F180:F182)</f>
        <v>86.191250000000011</v>
      </c>
      <c r="G183" s="69">
        <f t="shared" si="78"/>
        <v>98.589937499999976</v>
      </c>
      <c r="H183" s="69">
        <f t="shared" si="78"/>
        <v>112.95442812499998</v>
      </c>
    </row>
    <row r="185" spans="1:8" ht="15" customHeight="1" x14ac:dyDescent="0.45">
      <c r="B185" s="16" t="s">
        <v>99</v>
      </c>
      <c r="E185">
        <f>-E125</f>
        <v>-28.75</v>
      </c>
      <c r="F185">
        <f t="shared" ref="F185:H185" si="79">-F125</f>
        <v>-33.0625</v>
      </c>
      <c r="G185">
        <f t="shared" si="79"/>
        <v>-38.021874999999994</v>
      </c>
      <c r="H185">
        <f t="shared" si="79"/>
        <v>-43.725156249999998</v>
      </c>
    </row>
    <row r="186" spans="1:8" ht="15" customHeight="1" x14ac:dyDescent="0.45">
      <c r="B186" s="16" t="s">
        <v>102</v>
      </c>
      <c r="C186" s="67"/>
      <c r="D186" s="67"/>
      <c r="E186" s="69">
        <f>E185</f>
        <v>-28.75</v>
      </c>
      <c r="F186" s="69">
        <f t="shared" ref="F186:H186" si="80">F185</f>
        <v>-33.0625</v>
      </c>
      <c r="G186" s="69">
        <f t="shared" si="80"/>
        <v>-38.021874999999994</v>
      </c>
      <c r="H186" s="69">
        <f t="shared" si="80"/>
        <v>-43.725156249999998</v>
      </c>
    </row>
    <row r="188" spans="1:8" ht="15" customHeight="1" x14ac:dyDescent="0.45">
      <c r="B188" s="16" t="s">
        <v>96</v>
      </c>
      <c r="E188">
        <f>E171-D171</f>
        <v>-10</v>
      </c>
      <c r="F188">
        <f t="shared" ref="F188:H188" si="81">F171-E171</f>
        <v>30</v>
      </c>
      <c r="G188">
        <f t="shared" si="81"/>
        <v>-5</v>
      </c>
      <c r="H188">
        <f t="shared" si="81"/>
        <v>-5</v>
      </c>
    </row>
    <row r="189" spans="1:8" ht="15" customHeight="1" x14ac:dyDescent="0.45">
      <c r="B189" s="16" t="s">
        <v>72</v>
      </c>
      <c r="E189">
        <f>E132*-1</f>
        <v>-8.296875</v>
      </c>
      <c r="F189">
        <f t="shared" ref="F189:H189" si="82">F132*-1</f>
        <v>-9.8395312500000021</v>
      </c>
      <c r="G189">
        <f t="shared" si="82"/>
        <v>-11.553960937499994</v>
      </c>
      <c r="H189">
        <f t="shared" si="82"/>
        <v>-13.477855078124994</v>
      </c>
    </row>
    <row r="190" spans="1:8" ht="15" customHeight="1" x14ac:dyDescent="0.45">
      <c r="B190" s="16" t="s">
        <v>100</v>
      </c>
      <c r="E190">
        <f>E133</f>
        <v>0</v>
      </c>
      <c r="F190">
        <f t="shared" ref="F190:H190" si="83">F133</f>
        <v>0</v>
      </c>
      <c r="G190">
        <f t="shared" si="83"/>
        <v>0</v>
      </c>
      <c r="H190">
        <f t="shared" si="83"/>
        <v>0</v>
      </c>
    </row>
    <row r="191" spans="1:8" ht="15" customHeight="1" x14ac:dyDescent="0.45">
      <c r="B191" s="16" t="s">
        <v>103</v>
      </c>
      <c r="C191" s="67"/>
      <c r="D191" s="67"/>
      <c r="E191" s="69">
        <f>SUM(E188:E190)</f>
        <v>-18.296875</v>
      </c>
      <c r="F191" s="69">
        <f t="shared" ref="F191:H191" si="84">SUM(F188:F190)</f>
        <v>20.16046875</v>
      </c>
      <c r="G191" s="69">
        <f t="shared" si="84"/>
        <v>-16.553960937499994</v>
      </c>
      <c r="H191" s="69">
        <f t="shared" si="84"/>
        <v>-18.477855078124996</v>
      </c>
    </row>
    <row r="193" spans="1:8" ht="15" customHeight="1" x14ac:dyDescent="0.45">
      <c r="B193" s="16" t="s">
        <v>48</v>
      </c>
      <c r="E193">
        <f>D195</f>
        <v>12</v>
      </c>
      <c r="F193">
        <f t="shared" ref="F193:H193" si="85">E195</f>
        <v>41.228125000000006</v>
      </c>
      <c r="G193">
        <f t="shared" si="85"/>
        <v>114.51734375000001</v>
      </c>
      <c r="H193">
        <f t="shared" si="85"/>
        <v>158.53144531250001</v>
      </c>
    </row>
    <row r="194" spans="1:8" ht="15" customHeight="1" x14ac:dyDescent="0.45">
      <c r="B194" s="16" t="s">
        <v>49</v>
      </c>
      <c r="E194">
        <f>E183+E186+E191</f>
        <v>29.228125000000006</v>
      </c>
      <c r="F194">
        <f t="shared" ref="F194:H194" si="86">F183+F186+F191</f>
        <v>73.289218750000003</v>
      </c>
      <c r="G194">
        <f t="shared" si="86"/>
        <v>44.014101562499988</v>
      </c>
      <c r="H194">
        <f t="shared" si="86"/>
        <v>50.751416796874985</v>
      </c>
    </row>
    <row r="195" spans="1:8" ht="15" customHeight="1" x14ac:dyDescent="0.45">
      <c r="B195" s="16" t="s">
        <v>50</v>
      </c>
      <c r="C195" s="67"/>
      <c r="D195" s="69">
        <f>D159</f>
        <v>12</v>
      </c>
      <c r="E195" s="69">
        <f>SUM(E193:E194)</f>
        <v>41.228125000000006</v>
      </c>
      <c r="F195" s="69">
        <f t="shared" ref="F195:H195" si="87">SUM(F193:F194)</f>
        <v>114.51734375000001</v>
      </c>
      <c r="G195" s="69">
        <f t="shared" si="87"/>
        <v>158.53144531250001</v>
      </c>
      <c r="H195" s="69">
        <f t="shared" si="87"/>
        <v>209.282862109375</v>
      </c>
    </row>
    <row r="197" spans="1:8" ht="15" customHeight="1" x14ac:dyDescent="0.45">
      <c r="A197" s="15" t="s">
        <v>39</v>
      </c>
    </row>
  </sheetData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CC1031D6-AA8B-4E5F-942A-74DE6862E556}"/>
</file>

<file path=customXml/itemProps2.xml><?xml version="1.0" encoding="utf-8"?>
<ds:datastoreItem xmlns:ds="http://schemas.openxmlformats.org/officeDocument/2006/customXml" ds:itemID="{D41BA5CE-3CD7-4119-8C02-FB7DE23E211B}"/>
</file>

<file path=customXml/itemProps3.xml><?xml version="1.0" encoding="utf-8"?>
<ds:datastoreItem xmlns:ds="http://schemas.openxmlformats.org/officeDocument/2006/customXml" ds:itemID="{FBED81F3-70FB-46F6-9064-EA290561CD1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Welcome</vt:lpstr>
      <vt:lpstr>Info</vt:lpstr>
      <vt:lpstr>Simple 1</vt:lpstr>
      <vt:lpstr>Simple 2</vt:lpstr>
      <vt:lpstr>Simple 3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Gerard Kelly</cp:lastModifiedBy>
  <cp:lastPrinted>2016-02-04T14:08:33Z</cp:lastPrinted>
  <dcterms:created xsi:type="dcterms:W3CDTF">2016-02-03T14:06:14Z</dcterms:created>
  <dcterms:modified xsi:type="dcterms:W3CDTF">2018-03-12T15:57:50Z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