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14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oliver_sealey_fe_training/Documents/Documents/error checking/"/>
    </mc:Choice>
  </mc:AlternateContent>
  <xr:revisionPtr revIDLastSave="0" documentId="8_{19FFAB65-BFE5-4D27-89B5-1AACFB7092E0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Comps" sheetId="7" r:id="rId3"/>
    <sheet name="Valuation" sheetId="2" r:id="rId4"/>
    <sheet name="Earnings" sheetId="9" r:id="rId5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72" i="9" l="1"/>
  <c r="A7" i="1" l="1"/>
  <c r="C521" i="9" l="1"/>
  <c r="C520" i="9"/>
  <c r="B722" i="2" l="1"/>
  <c r="B718" i="2"/>
  <c r="C93" i="7"/>
  <c r="C92" i="7"/>
  <c r="C91" i="7"/>
  <c r="B80" i="7" l="1"/>
  <c r="B78" i="7"/>
  <c r="C481" i="9"/>
  <c r="C483" i="9" s="1"/>
  <c r="C474" i="9"/>
  <c r="C384" i="9"/>
  <c r="C385" i="9" s="1"/>
  <c r="C131" i="9"/>
  <c r="C133" i="9" s="1"/>
  <c r="C387" i="9" l="1"/>
  <c r="C389" i="9" s="1"/>
  <c r="D385" i="9"/>
  <c r="E385" i="9"/>
  <c r="C136" i="9"/>
  <c r="C138" i="9" s="1"/>
  <c r="C141" i="9" s="1"/>
  <c r="C9" i="9"/>
  <c r="C12" i="9" s="1"/>
  <c r="C14" i="9" s="1"/>
  <c r="D387" i="9" l="1"/>
  <c r="D389" i="9" s="1"/>
  <c r="E387" i="9"/>
  <c r="E389" i="9" s="1"/>
  <c r="C143" i="9"/>
  <c r="B656" i="2" l="1"/>
  <c r="B645" i="2"/>
  <c r="B644" i="2"/>
  <c r="B641" i="2"/>
  <c r="B640" i="2"/>
  <c r="B639" i="2"/>
  <c r="C153" i="2" l="1"/>
  <c r="C11" i="2" l="1"/>
  <c r="A1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</author>
  </authors>
  <commentList>
    <comment ref="B337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Some include NCI in net debt.</t>
        </r>
      </text>
    </comment>
  </commentList>
</comments>
</file>

<file path=xl/sharedStrings.xml><?xml version="1.0" encoding="utf-8"?>
<sst xmlns="http://schemas.openxmlformats.org/spreadsheetml/2006/main" count="556" uniqueCount="353">
  <si>
    <t>Trading Comparables Valuation</t>
  </si>
  <si>
    <t>This document is for training purposes only. Financial Edge accepts no responsibility or liability for any other purpose or usage.</t>
  </si>
  <si>
    <t>Features</t>
  </si>
  <si>
    <t>Model Details</t>
  </si>
  <si>
    <t>◦</t>
  </si>
  <si>
    <t>Establishing comparables set</t>
  </si>
  <si>
    <t>Company name</t>
  </si>
  <si>
    <t>NA</t>
  </si>
  <si>
    <t>Value calculations</t>
  </si>
  <si>
    <t>Date</t>
  </si>
  <si>
    <t>Earnings calculations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</si>
  <si>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</si>
  <si>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</si>
  <si>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</si>
  <si>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</si>
  <si>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</si>
  <si>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</si>
  <si>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</si>
  <si>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Tab 1</t>
  </si>
  <si>
    <t>Comps</t>
  </si>
  <si>
    <t>Tab 2</t>
  </si>
  <si>
    <t>Valuation</t>
  </si>
  <si>
    <t>Input</t>
  </si>
  <si>
    <t>Tab 3</t>
  </si>
  <si>
    <t>Earnings</t>
  </si>
  <si>
    <t>Hard coded</t>
  </si>
  <si>
    <t>Formulas</t>
  </si>
  <si>
    <t>Workout 1</t>
  </si>
  <si>
    <t xml:space="preserve">Calculate the PE, sales, EBIT and EBITDA multiples for Averiro Inc given the following information. </t>
  </si>
  <si>
    <t>Actual</t>
  </si>
  <si>
    <t>Year 1 Est.</t>
  </si>
  <si>
    <t>Year 2 Est.</t>
  </si>
  <si>
    <t>Share price</t>
  </si>
  <si>
    <t>Enterprise value MM</t>
  </si>
  <si>
    <t>Sales</t>
  </si>
  <si>
    <t>EBIT</t>
  </si>
  <si>
    <t>EBITDA</t>
  </si>
  <si>
    <t>Diluted EPS</t>
  </si>
  <si>
    <t>EV/Sales</t>
  </si>
  <si>
    <t>EV/EBIT</t>
  </si>
  <si>
    <t>EV/EBITDA</t>
  </si>
  <si>
    <t>P/E</t>
  </si>
  <si>
    <t>Workout 2</t>
  </si>
  <si>
    <t>Using the information in the previous question calculate implied growth rates for sales, EBIT, EBITDA and EPS, and margins for EBIT and EBITDA.</t>
  </si>
  <si>
    <t>Implied growth in sales</t>
  </si>
  <si>
    <t>Implied growth in EBIT</t>
  </si>
  <si>
    <t>Implied growth in EBITDA</t>
  </si>
  <si>
    <t>Implied growth in EPS</t>
  </si>
  <si>
    <t>Implied EBIT margin</t>
  </si>
  <si>
    <t>Implied EBITDA margin</t>
  </si>
  <si>
    <t>What is happening to the multiples over time?</t>
  </si>
  <si>
    <t>Is this pattern commonly observed and why it is happening?</t>
  </si>
  <si>
    <t>Workout 3</t>
  </si>
  <si>
    <t>The matrix below gives information regarding 5 competitors operating in the same space. Comment on comparability.</t>
  </si>
  <si>
    <t>Sales growth</t>
  </si>
  <si>
    <t>EBIT margin</t>
  </si>
  <si>
    <t>Equity value</t>
  </si>
  <si>
    <t>EV</t>
  </si>
  <si>
    <t>Business A</t>
  </si>
  <si>
    <t>Business B</t>
  </si>
  <si>
    <t>Business C</t>
  </si>
  <si>
    <t>Business D</t>
  </si>
  <si>
    <t>Business E</t>
  </si>
  <si>
    <t>nm</t>
  </si>
  <si>
    <t>Workout 4</t>
  </si>
  <si>
    <t>Establish a share price valuation range for company X using comparables valuation. Use minimum and maximum EV/FWY 1 EBITDA to derive your answer.</t>
  </si>
  <si>
    <t>Company X</t>
  </si>
  <si>
    <t>LTM</t>
  </si>
  <si>
    <t>FWY 1</t>
  </si>
  <si>
    <t>Basic number of shares outstanding</t>
  </si>
  <si>
    <t>Diluted number of shares outstanding</t>
  </si>
  <si>
    <t>Net debt</t>
  </si>
  <si>
    <t>EV/ EBITDA</t>
  </si>
  <si>
    <t>Company 1</t>
  </si>
  <si>
    <t>Company 2</t>
  </si>
  <si>
    <t>Company 3</t>
  </si>
  <si>
    <t>Company 4</t>
  </si>
  <si>
    <t>Company 5</t>
  </si>
  <si>
    <t>Min</t>
  </si>
  <si>
    <t>Max</t>
  </si>
  <si>
    <t>Multiple</t>
  </si>
  <si>
    <t>Enterprise value</t>
  </si>
  <si>
    <t>Workout 5</t>
  </si>
  <si>
    <t>Choose a set of comparable companies for a valuation assignment of Norwegian Air Shuttle. You can use as many or as few comparables in your answer.</t>
  </si>
  <si>
    <t>State what parameters you used to choose the comparables.</t>
  </si>
  <si>
    <t xml:space="preserve">Norwegian Air Shuttle ASA is a Norway based company active in the low cost airline industry. It operates scheduled services with additional charter services. </t>
  </si>
  <si>
    <t xml:space="preserve">It has a route portfolio that stretches across Europe into North Africa and the Middle East, as well as Thailand and the US. The Company operates approximately </t>
  </si>
  <si>
    <t xml:space="preserve">400 routes and over 120 destinations. It has a fleet of over 80 jet aircrafts, including Boeings 737-800, Boeings 787-8 Dreamliners, Boeings 737 MAX8 and Airbuses A320neo. </t>
  </si>
  <si>
    <t>Norwegian Air Shuttle's 2015 sales (in USD)</t>
  </si>
  <si>
    <t>Norwegian Air Shuttle's 2015 EBITDA (in USD)</t>
  </si>
  <si>
    <t>Norwegian Air Shuttle's 2015 EBIT (in USD)</t>
  </si>
  <si>
    <t>Price</t>
  </si>
  <si>
    <t>Market Cap</t>
  </si>
  <si>
    <t>EV / EBITDA</t>
  </si>
  <si>
    <t>Air Berlin</t>
  </si>
  <si>
    <t>NM</t>
  </si>
  <si>
    <t xml:space="preserve">Air France-KLM </t>
  </si>
  <si>
    <t xml:space="preserve">Delta Air Lines </t>
  </si>
  <si>
    <t xml:space="preserve">easyJet </t>
  </si>
  <si>
    <t>Ryanair</t>
  </si>
  <si>
    <t xml:space="preserve">American Airlines Group </t>
  </si>
  <si>
    <t>IAG</t>
  </si>
  <si>
    <t>Qantas</t>
  </si>
  <si>
    <t>China Southern Airlines H</t>
  </si>
  <si>
    <t>China Eastern Airlines H</t>
  </si>
  <si>
    <t xml:space="preserve">Korean Air Lines </t>
  </si>
  <si>
    <t xml:space="preserve">LATAM Airlines Group </t>
  </si>
  <si>
    <t>Aeroflot-Russian Airlines</t>
  </si>
  <si>
    <t>SAS</t>
  </si>
  <si>
    <t xml:space="preserve">China Airlines </t>
  </si>
  <si>
    <t xml:space="preserve">El Al Israel Airlines </t>
  </si>
  <si>
    <t xml:space="preserve">AAR </t>
  </si>
  <si>
    <t>Wizz Air Holdings</t>
  </si>
  <si>
    <t xml:space="preserve">Pegasus Airlines </t>
  </si>
  <si>
    <t xml:space="preserve">Hanjin Heavy Industries </t>
  </si>
  <si>
    <t xml:space="preserve">Flybe Group </t>
  </si>
  <si>
    <t xml:space="preserve">Multiplus </t>
  </si>
  <si>
    <t>Bangkok Airways</t>
  </si>
  <si>
    <t xml:space="preserve">TAT Technologies </t>
  </si>
  <si>
    <t>End</t>
  </si>
  <si>
    <t>Using the following information about Santander Inc, calculate equity value.</t>
  </si>
  <si>
    <t>Common A shares outstanding</t>
  </si>
  <si>
    <t>Common B shares outstanding</t>
  </si>
  <si>
    <t>Common B shares have super voting rights and on transfer convert into low voting shares.</t>
  </si>
  <si>
    <t>ADRs outstanding</t>
  </si>
  <si>
    <t>ADR price</t>
  </si>
  <si>
    <t>Using the following information about Bilbao Inc, calculate equity value.</t>
  </si>
  <si>
    <t>Share price - common</t>
  </si>
  <si>
    <t>Share price - preferred</t>
  </si>
  <si>
    <t>Shares outstanding</t>
  </si>
  <si>
    <t>Diluted shares outstanding</t>
  </si>
  <si>
    <t>Weighted average common shares outstanding</t>
  </si>
  <si>
    <t>Weighted average diluted shares outstanding</t>
  </si>
  <si>
    <t>Preferred shares outstanding</t>
  </si>
  <si>
    <t>Calculate equity value using the information below.</t>
  </si>
  <si>
    <t>Stock options outstanding</t>
  </si>
  <si>
    <t>Strike or exercise price</t>
  </si>
  <si>
    <t>Option intrinsic value methodology</t>
  </si>
  <si>
    <t>Intrinsic value of options</t>
  </si>
  <si>
    <t>Market capitalization</t>
  </si>
  <si>
    <t>Diluted equity value</t>
  </si>
  <si>
    <t>Treasury method</t>
  </si>
  <si>
    <t>Cash raised by options exercise</t>
  </si>
  <si>
    <t>Number of shares bought back to support the issue</t>
  </si>
  <si>
    <t xml:space="preserve">Number of shares issued </t>
  </si>
  <si>
    <t>Net increase in share count</t>
  </si>
  <si>
    <t>Treasury method - the quick way</t>
  </si>
  <si>
    <t>Using the following information, calculate the diluted equity value.</t>
  </si>
  <si>
    <t>Mattel</t>
  </si>
  <si>
    <t>Basic shares outstanding MM</t>
  </si>
  <si>
    <t>The footnote for stock options shows the following:</t>
  </si>
  <si>
    <t>Latest year</t>
  </si>
  <si>
    <t>Earliest year</t>
  </si>
  <si>
    <t>Number of stock options MM</t>
  </si>
  <si>
    <t>Strike price</t>
  </si>
  <si>
    <t>Net new shares from options MM</t>
  </si>
  <si>
    <t>Diluted shares outstanding MM</t>
  </si>
  <si>
    <t>Number</t>
  </si>
  <si>
    <t>Strike</t>
  </si>
  <si>
    <t>Net new shares</t>
  </si>
  <si>
    <t>Tranche 1</t>
  </si>
  <si>
    <t>Tranche 2</t>
  </si>
  <si>
    <t>Tranche 3</t>
  </si>
  <si>
    <t>Tranche 4</t>
  </si>
  <si>
    <t>Diluted equity value MM</t>
  </si>
  <si>
    <t>Workout 6</t>
  </si>
  <si>
    <t>Number of stock options MM - 2010 - 2013 plan</t>
  </si>
  <si>
    <t>Strike price - 2010 - 2013 plan</t>
  </si>
  <si>
    <t>Net new shares from options - 2010 - 2013 plan</t>
  </si>
  <si>
    <t>Number of stock options MM - 2014 - 2016 plan</t>
  </si>
  <si>
    <t>Strike price - 2014 - 2016 plan</t>
  </si>
  <si>
    <t>Net new shares from options - 2014 - 2016 plan</t>
  </si>
  <si>
    <t>Workout 7</t>
  </si>
  <si>
    <t>Leapfrog</t>
  </si>
  <si>
    <t>Shares outstanding MM</t>
  </si>
  <si>
    <t>Footnote information below in thousands</t>
  </si>
  <si>
    <t>Number of options</t>
  </si>
  <si>
    <t>Net new shares from RSU's MM</t>
  </si>
  <si>
    <t>Workout 8</t>
  </si>
  <si>
    <t>Google</t>
  </si>
  <si>
    <t>Class A shares outstanding MM</t>
  </si>
  <si>
    <t>1 vote per share</t>
  </si>
  <si>
    <t>Class B shares outstanding MM</t>
  </si>
  <si>
    <t>10 votes per share. Held by insiders and converted to A shares, 1 for 1, prior to any sale.</t>
  </si>
  <si>
    <t>Class C shares outstanding MM</t>
  </si>
  <si>
    <t>0 votes per share</t>
  </si>
  <si>
    <t>Class A share price</t>
  </si>
  <si>
    <t>Class C share price</t>
  </si>
  <si>
    <t>Employee stock based compensation is for C shares</t>
  </si>
  <si>
    <t>Class A and B shares outstanding MM</t>
  </si>
  <si>
    <t>Class A price</t>
  </si>
  <si>
    <t>Class A and B equity value MM</t>
  </si>
  <si>
    <t>Net new shares from RSUs MM</t>
  </si>
  <si>
    <t>Class C diluted shares outstanding MM</t>
  </si>
  <si>
    <t>Class C diluted equity value MM</t>
  </si>
  <si>
    <t>Total diluted equity value MM</t>
  </si>
  <si>
    <t>Workout 9</t>
  </si>
  <si>
    <t>Workout 10</t>
  </si>
  <si>
    <t>Calculate enterprise value using the information below.</t>
  </si>
  <si>
    <t>Non controlling interests</t>
  </si>
  <si>
    <t>Short term debt</t>
  </si>
  <si>
    <t>Long term debt</t>
  </si>
  <si>
    <t>Cash and cash equivalents</t>
  </si>
  <si>
    <t>Workout 11</t>
  </si>
  <si>
    <t>Financial assets</t>
  </si>
  <si>
    <t>Workout 12</t>
  </si>
  <si>
    <t>Non controlling interests - carrying value</t>
  </si>
  <si>
    <t>Non controlling interests - market value</t>
  </si>
  <si>
    <t>Debt - carrying value</t>
  </si>
  <si>
    <t>Debt - market value</t>
  </si>
  <si>
    <t>Financial assets - carrying value</t>
  </si>
  <si>
    <t>Financial assets - market value</t>
  </si>
  <si>
    <t>Workout 13</t>
  </si>
  <si>
    <t>Workout 14</t>
  </si>
  <si>
    <t>Financial statement information below in millions</t>
  </si>
  <si>
    <t>Workout 15</t>
  </si>
  <si>
    <t>Financial statement information below in millions.</t>
  </si>
  <si>
    <t>Workout 16</t>
  </si>
  <si>
    <t>Lisbon Plc has a convertible bond on the balance sheet for 100.0 but when you look up the footnotes you find the following:</t>
  </si>
  <si>
    <t>Issue price</t>
  </si>
  <si>
    <t>Par value</t>
  </si>
  <si>
    <t>Issue price for a similar bond without convert</t>
  </si>
  <si>
    <t>Conversion share price</t>
  </si>
  <si>
    <t>Current share price</t>
  </si>
  <si>
    <t>Where is this bond on the balance sheet?</t>
  </si>
  <si>
    <t>Debt</t>
  </si>
  <si>
    <t>Equity</t>
  </si>
  <si>
    <t>How should the bond be included in the valuation?</t>
  </si>
  <si>
    <t>What will be included in the valuation if the current share price were 8.00?</t>
  </si>
  <si>
    <t>Workout 17</t>
  </si>
  <si>
    <t>Twitter</t>
  </si>
  <si>
    <t>Financial statement information below in thousands.</t>
  </si>
  <si>
    <t>Latest</t>
  </si>
  <si>
    <t>Earliest</t>
  </si>
  <si>
    <t>RSUs MM</t>
  </si>
  <si>
    <t>Number of options outstanding</t>
  </si>
  <si>
    <t>Workout 18</t>
  </si>
  <si>
    <t>How would the answer from the previous question change if the share price was 90.00?</t>
  </si>
  <si>
    <t>Convertible debt principal MM</t>
  </si>
  <si>
    <t>Conversion: notional principal</t>
  </si>
  <si>
    <t>Conversion: shares per notional principal</t>
  </si>
  <si>
    <t>Number of shares from convertible debt</t>
  </si>
  <si>
    <t>Diluted shares outstanding including from converts MM</t>
  </si>
  <si>
    <t>Workout 19</t>
  </si>
  <si>
    <t>Share price - 20th November</t>
  </si>
  <si>
    <t xml:space="preserve">Basic shares outstanding - front of 10Q, 30th September </t>
  </si>
  <si>
    <t>Net new shares from dilution - 10Q 30th September</t>
  </si>
  <si>
    <t>Debt - market value, 10Q 30th September</t>
  </si>
  <si>
    <t>Cash and cash equivalents - 10Q 30th September</t>
  </si>
  <si>
    <t>Marketable securities - 10Q 30th September</t>
  </si>
  <si>
    <t>The business had a 7 for 1 share split on the 30th of October.</t>
  </si>
  <si>
    <t>Workout 20</t>
  </si>
  <si>
    <t>Share price - 10th March Year 2</t>
  </si>
  <si>
    <t>Basic shares outstanding - front page of 10K, 9th February Year 2</t>
  </si>
  <si>
    <t>Net new shares from dilution - 10K 31st December Year 1</t>
  </si>
  <si>
    <t>Debt - 10K 31st December Year 1</t>
  </si>
  <si>
    <t>Cash and cash equivalents - 10K 31st December Year 1</t>
  </si>
  <si>
    <t>The business issued 25,000.0 debt on February 20th Year 2, to finance an acquisition which has not closed yet.</t>
  </si>
  <si>
    <t>Workout 21</t>
  </si>
  <si>
    <t>Calculate enterprise value for DogBox Inc. using the information below.</t>
  </si>
  <si>
    <t>Basic shares outstanding</t>
  </si>
  <si>
    <t>Options outstanding</t>
  </si>
  <si>
    <t>Options strike price</t>
  </si>
  <si>
    <t>Nonvested restricted stock units</t>
  </si>
  <si>
    <t>Cash and equivalents</t>
  </si>
  <si>
    <t>Non-core assets</t>
  </si>
  <si>
    <t>Equity affiliates (MV)</t>
  </si>
  <si>
    <t>Equity affiliates (BV)</t>
  </si>
  <si>
    <t>Total debt</t>
  </si>
  <si>
    <t>Operating leases, valued at</t>
  </si>
  <si>
    <t>Pension deficit, valued at</t>
  </si>
  <si>
    <t xml:space="preserve">Non operating provisions </t>
  </si>
  <si>
    <t>Preference shares</t>
  </si>
  <si>
    <t>Dilution from options</t>
  </si>
  <si>
    <t>Dilution from RSU's</t>
  </si>
  <si>
    <t>Fully diluted market cap</t>
  </si>
  <si>
    <t>Using the following information calculate EBIT and EBITDA for Cornflakes Co.</t>
  </si>
  <si>
    <t>Cost of good sold</t>
  </si>
  <si>
    <t xml:space="preserve">SG&amp;A </t>
  </si>
  <si>
    <t>Operating profit</t>
  </si>
  <si>
    <t>Interest income</t>
  </si>
  <si>
    <t>Interest expense</t>
  </si>
  <si>
    <t>Profit before tax</t>
  </si>
  <si>
    <t>Tax expense</t>
  </si>
  <si>
    <t>Net income</t>
  </si>
  <si>
    <t>Depreciation and amortization</t>
  </si>
  <si>
    <t>Non-recurring restructuring expense in SG&amp;A</t>
  </si>
  <si>
    <t>Using the financial statements extracts below calculate EBIT and EBITDA for Energy Inc.</t>
  </si>
  <si>
    <t>Assume the company does not regularly dispose of PP&amp;E.</t>
  </si>
  <si>
    <t>Income statement</t>
  </si>
  <si>
    <t>Cash flow statement</t>
  </si>
  <si>
    <t>Using information below calculate EBIT and EBITDA for Timber Products Co.</t>
  </si>
  <si>
    <t>Assume other operating expense (income) is non-recurring.</t>
  </si>
  <si>
    <t>Acquisition costs in SG&amp;A</t>
  </si>
  <si>
    <t>Accelerated depreciation and amortization charge</t>
  </si>
  <si>
    <t>Accelerated depreciation and amortization charge is reported within depreciation, amortization and depletion.</t>
  </si>
  <si>
    <t>Calculate the EBIT, EBITDA and recurring diluted EPS.</t>
  </si>
  <si>
    <t>COGS</t>
  </si>
  <si>
    <t>Gross profit</t>
  </si>
  <si>
    <t>SG&amp;A</t>
  </si>
  <si>
    <t>Other income (expenses)</t>
  </si>
  <si>
    <t>Net interest expense</t>
  </si>
  <si>
    <t>Profit after tax</t>
  </si>
  <si>
    <t>Income/(loss) from discontinued operations</t>
  </si>
  <si>
    <t>Net income to common shareholders</t>
  </si>
  <si>
    <t>Diluted weighted average shares outstanding</t>
  </si>
  <si>
    <t>In the MD&amp;A and notes to the accounts you find the following information:</t>
  </si>
  <si>
    <t>Impairment expense in SG&amp;A</t>
  </si>
  <si>
    <t>Restructuring charge in COGS</t>
  </si>
  <si>
    <t>Marginal tax rate</t>
  </si>
  <si>
    <t>Other income (expenses) primarily relates to a one off gain relating to an acquisition which closed the prior year.</t>
  </si>
  <si>
    <t>Calculate EBIT, EBITDA and recurring EPS for 2015 and 2014 using financial extracts for Groundwood Inc.</t>
  </si>
  <si>
    <t>Assume other expense net is non-recurring. Assume asset dispositions are recurring.</t>
  </si>
  <si>
    <t>Tax footnote</t>
  </si>
  <si>
    <t>2014</t>
  </si>
  <si>
    <t>2015</t>
  </si>
  <si>
    <t>Calculate EBIT, EBITDA and recurring EPS for 2014 and 2015 for HealthyFoods Inc.</t>
  </si>
  <si>
    <t>Assume foreign exchange losses, marketable securities gains and asset disposals are non core and non recurring items.</t>
  </si>
  <si>
    <t>Restructuring footnote.</t>
  </si>
  <si>
    <t xml:space="preserve">Other (income)/expense </t>
  </si>
  <si>
    <t>Calculate LTM EBIT and EBITDA for MayLing Co for 12 months ending 30-Jun-51.</t>
  </si>
  <si>
    <t>Year ending</t>
  </si>
  <si>
    <t>Six months ending</t>
  </si>
  <si>
    <t>Operating expense</t>
  </si>
  <si>
    <t>Calculate LTM EBIT for GoodieFoodie Inc for period ending 27 September 2015.</t>
  </si>
  <si>
    <t>Assume other expense / (income) is non recurring.</t>
  </si>
  <si>
    <t>Yearly income statement</t>
  </si>
  <si>
    <t>Quarterly income statement</t>
  </si>
  <si>
    <t>Nine months ending</t>
  </si>
  <si>
    <t>Using the information below calculate the company's pro-forma EV/EBITDA multiple.</t>
  </si>
  <si>
    <t>A company closed an acquisition halfway through 2030. Assume the acquisition had no seasonality in its numbers.</t>
  </si>
  <si>
    <t>Cash</t>
  </si>
  <si>
    <t>Year ended</t>
  </si>
  <si>
    <t>Combo</t>
  </si>
  <si>
    <t>Dec 2030</t>
  </si>
  <si>
    <t>Revenues</t>
  </si>
  <si>
    <t>SG&amp;A costs</t>
  </si>
  <si>
    <t>Target</t>
  </si>
  <si>
    <t>A company publishes annual financial statements to year end December. Calculate calendarized sales and EBITDA to 31st October Year 2.</t>
  </si>
  <si>
    <t>Actual figures are available for Year 1. Forecast figures are available for Year 2.</t>
  </si>
  <si>
    <t>Forecast</t>
  </si>
  <si>
    <t>Dec Yr 1</t>
  </si>
  <si>
    <t>Dec Yr 2</t>
  </si>
  <si>
    <t>A company publishes financial statements quarterly to the end of March, June, September and December.</t>
  </si>
  <si>
    <t>Calculate calendarized sales, EBIT and net income to end November Year 2.</t>
  </si>
  <si>
    <t>Mar Q1Y1</t>
  </si>
  <si>
    <t>Jun Q2Y1</t>
  </si>
  <si>
    <t>Sept Q3Y1</t>
  </si>
  <si>
    <t>Dec Q4Y1</t>
  </si>
  <si>
    <t>Mar Q1Y2</t>
  </si>
  <si>
    <t>Jun Q2Y2</t>
  </si>
  <si>
    <t>Sep Q3Y2</t>
  </si>
  <si>
    <t>Dec Q4Y2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</si>
</sst>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#,##0.00_);\(#,##0.00\);0.00_);@_)"/>
    <numFmt numFmtId="174" formatCode="#,##0_);\(#,##0\);0_);@_)"/>
  </numFmts>
  <fonts count="36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103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2" fontId="4" fillId="0" borderId="0" xfId="50" applyNumberFormat="1" applyFill="1">
      <alignment horizontal="left" vertical="center"/>
    </xf>
    <xf numFmtId="172" fontId="30" fillId="0" borderId="0" xfId="58" applyNumberFormat="1" applyFill="1"/>
    <xf numFmtId="173" fontId="30" fillId="0" borderId="0" xfId="58" applyNumberFormat="1" applyFill="1"/>
    <xf numFmtId="173" fontId="0" fillId="0" borderId="0" xfId="0" applyNumberFormat="1"/>
    <xf numFmtId="169" fontId="30" fillId="0" borderId="0" xfId="56" applyFont="1" applyFill="1"/>
    <xf numFmtId="9" fontId="0" fillId="0" borderId="0" xfId="0" applyNumberFormat="1"/>
    <xf numFmtId="172" fontId="33" fillId="0" borderId="0" xfId="0" applyFont="1"/>
    <xf numFmtId="170" fontId="30" fillId="0" borderId="0" xfId="58" applyNumberFormat="1" applyFill="1"/>
    <xf numFmtId="170" fontId="30" fillId="0" borderId="0" xfId="58" applyNumberFormat="1" applyFill="1" applyAlignment="1">
      <alignment horizontal="right"/>
    </xf>
    <xf numFmtId="172" fontId="31" fillId="0" borderId="0" xfId="59" applyNumberFormat="1" applyAlignment="1">
      <alignment horizontal="center"/>
    </xf>
    <xf numFmtId="15" fontId="31" fillId="0" borderId="0" xfId="59" applyNumberFormat="1" applyAlignment="1">
      <alignment horizontal="center"/>
    </xf>
    <xf numFmtId="172" fontId="30" fillId="0" borderId="0" xfId="58" applyNumberFormat="1" applyFill="1" applyAlignment="1">
      <alignment horizontal="right"/>
    </xf>
    <xf numFmtId="169" fontId="30" fillId="0" borderId="0" xfId="58" applyNumberFormat="1" applyFill="1"/>
    <xf numFmtId="168" fontId="30" fillId="0" borderId="0" xfId="58" applyFill="1" applyAlignment="1">
      <alignment vertical="top"/>
    </xf>
    <xf numFmtId="169" fontId="30" fillId="0" borderId="0" xfId="58" applyNumberFormat="1" applyFill="1" applyAlignment="1">
      <alignment horizontal="right"/>
    </xf>
    <xf numFmtId="173" fontId="30" fillId="0" borderId="0" xfId="58" applyNumberFormat="1" applyFill="1" applyAlignment="1">
      <alignment vertical="top"/>
    </xf>
    <xf numFmtId="172" fontId="3" fillId="0" borderId="0" xfId="59" applyNumberFormat="1" applyFont="1" applyAlignment="1">
      <alignment horizontal="center"/>
    </xf>
    <xf numFmtId="172" fontId="3" fillId="0" borderId="0" xfId="59" applyNumberFormat="1" applyFont="1" applyAlignment="1">
      <alignment horizontal="centerContinuous"/>
    </xf>
    <xf numFmtId="172" fontId="0" fillId="0" borderId="0" xfId="0" applyAlignment="1">
      <alignment horizontal="center"/>
    </xf>
    <xf numFmtId="174" fontId="0" fillId="0" borderId="0" xfId="0" quotePrefix="1" applyNumberFormat="1" applyAlignment="1">
      <alignment horizontal="right"/>
    </xf>
    <xf numFmtId="166" fontId="0" fillId="0" borderId="0" xfId="55" applyFont="1"/>
    <xf numFmtId="173" fontId="3" fillId="0" borderId="0" xfId="59" applyNumberFormat="1" applyFont="1" applyFill="1" applyAlignment="1">
      <alignment horizontal="left"/>
    </xf>
    <xf numFmtId="172" fontId="3" fillId="0" borderId="0" xfId="59" quotePrefix="1" applyNumberFormat="1" applyFont="1" applyAlignment="1">
      <alignment horizontal="center"/>
    </xf>
    <xf numFmtId="172" fontId="0" fillId="0" borderId="0" xfId="0" applyAlignment="1">
      <alignment horizontal="right"/>
    </xf>
    <xf numFmtId="172" fontId="0" fillId="0" borderId="0" xfId="54" applyNumberFormat="1" applyFont="1" applyAlignment="1"/>
    <xf numFmtId="172" fontId="0" fillId="0" borderId="0" xfId="57" applyNumberFormat="1" applyFont="1" applyFill="1" applyBorder="1" applyAlignment="1" applyProtection="1"/>
    <xf numFmtId="172" fontId="0" fillId="0" borderId="0" xfId="56" applyNumberFormat="1" applyFont="1" applyFill="1" applyBorder="1" applyAlignment="1" applyProtection="1"/>
    <xf numFmtId="172" fontId="0" fillId="0" borderId="0" xfId="58" applyNumberFormat="1" applyFont="1" applyFill="1" applyBorder="1" applyAlignment="1" applyProtection="1"/>
    <xf numFmtId="172" fontId="0" fillId="0" borderId="0" xfId="59" applyNumberFormat="1" applyFont="1" applyFill="1" applyBorder="1" applyAlignment="1"/>
    <xf numFmtId="172" fontId="31" fillId="0" borderId="0" xfId="59" applyNumberFormat="1" applyAlignment="1">
      <alignment horizontal="left"/>
    </xf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0" applyFont="1" applyFill="1" applyAlignment="1">
      <alignment horizontal="left" vertical="center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172" fontId="0" fillId="0" borderId="0" xfId="0" applyAlignment="1">
      <alignment horizontal="center"/>
    </xf>
    <xf numFmtId="172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13" Type="http://schemas.openxmlformats.org/officeDocument/2006/relationships/image" Target="../media/image16.png"/><Relationship Id="rId18" Type="http://schemas.openxmlformats.org/officeDocument/2006/relationships/image" Target="../media/image21.png"/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12" Type="http://schemas.openxmlformats.org/officeDocument/2006/relationships/image" Target="../media/image15.png"/><Relationship Id="rId17" Type="http://schemas.openxmlformats.org/officeDocument/2006/relationships/image" Target="../media/image20.png"/><Relationship Id="rId2" Type="http://schemas.openxmlformats.org/officeDocument/2006/relationships/image" Target="../media/image5.png"/><Relationship Id="rId16" Type="http://schemas.openxmlformats.org/officeDocument/2006/relationships/image" Target="../media/image19.png"/><Relationship Id="rId20" Type="http://schemas.openxmlformats.org/officeDocument/2006/relationships/image" Target="../media/image23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11" Type="http://schemas.openxmlformats.org/officeDocument/2006/relationships/image" Target="../media/image14.png"/><Relationship Id="rId5" Type="http://schemas.openxmlformats.org/officeDocument/2006/relationships/image" Target="../media/image8.png"/><Relationship Id="rId15" Type="http://schemas.openxmlformats.org/officeDocument/2006/relationships/image" Target="../media/image18.png"/><Relationship Id="rId10" Type="http://schemas.openxmlformats.org/officeDocument/2006/relationships/image" Target="../media/image13.png"/><Relationship Id="rId19" Type="http://schemas.openxmlformats.org/officeDocument/2006/relationships/image" Target="../media/image22.png"/><Relationship Id="rId4" Type="http://schemas.openxmlformats.org/officeDocument/2006/relationships/image" Target="../media/image7.png"/><Relationship Id="rId9" Type="http://schemas.openxmlformats.org/officeDocument/2006/relationships/image" Target="../media/image12.png"/><Relationship Id="rId14" Type="http://schemas.openxmlformats.org/officeDocument/2006/relationships/image" Target="../media/image17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png"/><Relationship Id="rId13" Type="http://schemas.openxmlformats.org/officeDocument/2006/relationships/image" Target="../media/image36.png"/><Relationship Id="rId3" Type="http://schemas.openxmlformats.org/officeDocument/2006/relationships/image" Target="../media/image26.png"/><Relationship Id="rId7" Type="http://schemas.openxmlformats.org/officeDocument/2006/relationships/image" Target="../media/image30.png"/><Relationship Id="rId12" Type="http://schemas.openxmlformats.org/officeDocument/2006/relationships/image" Target="../media/image35.png"/><Relationship Id="rId2" Type="http://schemas.openxmlformats.org/officeDocument/2006/relationships/image" Target="../media/image25.png"/><Relationship Id="rId1" Type="http://schemas.openxmlformats.org/officeDocument/2006/relationships/image" Target="../media/image24.png"/><Relationship Id="rId6" Type="http://schemas.openxmlformats.org/officeDocument/2006/relationships/image" Target="../media/image29.png"/><Relationship Id="rId11" Type="http://schemas.openxmlformats.org/officeDocument/2006/relationships/image" Target="../media/image34.png"/><Relationship Id="rId5" Type="http://schemas.openxmlformats.org/officeDocument/2006/relationships/image" Target="../media/image28.png"/><Relationship Id="rId10" Type="http://schemas.openxmlformats.org/officeDocument/2006/relationships/image" Target="../media/image33.png"/><Relationship Id="rId4" Type="http://schemas.openxmlformats.org/officeDocument/2006/relationships/image" Target="../media/image27.png"/><Relationship Id="rId9" Type="http://schemas.openxmlformats.org/officeDocument/2006/relationships/image" Target="../media/image3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6659</xdr:colOff>
      <xdr:row>60</xdr:row>
      <xdr:rowOff>34294</xdr:rowOff>
    </xdr:from>
    <xdr:to>
      <xdr:col>5</xdr:col>
      <xdr:colOff>583064</xdr:colOff>
      <xdr:row>71</xdr:row>
      <xdr:rowOff>19291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719" y="12035794"/>
          <a:ext cx="6480000" cy="208049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0</xdr:colOff>
      <xdr:row>199</xdr:row>
      <xdr:rowOff>0</xdr:rowOff>
    </xdr:from>
    <xdr:to>
      <xdr:col>5</xdr:col>
      <xdr:colOff>398850</xdr:colOff>
      <xdr:row>211</xdr:row>
      <xdr:rowOff>122612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5" y="17907000"/>
          <a:ext cx="6552000" cy="2408612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19051</xdr:colOff>
      <xdr:row>211</xdr:row>
      <xdr:rowOff>180974</xdr:rowOff>
    </xdr:from>
    <xdr:to>
      <xdr:col>5</xdr:col>
      <xdr:colOff>417901</xdr:colOff>
      <xdr:row>223</xdr:row>
      <xdr:rowOff>153281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3826" y="20373974"/>
          <a:ext cx="6552000" cy="225830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28578</xdr:colOff>
      <xdr:row>155</xdr:row>
      <xdr:rowOff>0</xdr:rowOff>
    </xdr:from>
    <xdr:to>
      <xdr:col>5</xdr:col>
      <xdr:colOff>643428</xdr:colOff>
      <xdr:row>165</xdr:row>
      <xdr:rowOff>137358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3353" y="26289000"/>
          <a:ext cx="6768000" cy="204235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28578</xdr:colOff>
      <xdr:row>166</xdr:row>
      <xdr:rowOff>0</xdr:rowOff>
    </xdr:from>
    <xdr:to>
      <xdr:col>5</xdr:col>
      <xdr:colOff>643428</xdr:colOff>
      <xdr:row>179</xdr:row>
      <xdr:rowOff>176865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3353" y="28384500"/>
          <a:ext cx="6768000" cy="265336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14289</xdr:colOff>
      <xdr:row>85</xdr:row>
      <xdr:rowOff>190497</xdr:rowOff>
    </xdr:from>
    <xdr:to>
      <xdr:col>6</xdr:col>
      <xdr:colOff>131326</xdr:colOff>
      <xdr:row>95</xdr:row>
      <xdr:rowOff>91559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19064" y="17144997"/>
          <a:ext cx="7056000" cy="1806062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33341</xdr:colOff>
      <xdr:row>116</xdr:row>
      <xdr:rowOff>0</xdr:rowOff>
    </xdr:from>
    <xdr:to>
      <xdr:col>4</xdr:col>
      <xdr:colOff>166003</xdr:colOff>
      <xdr:row>136</xdr:row>
      <xdr:rowOff>16667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38116" y="22860000"/>
          <a:ext cx="5500000" cy="382666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23814</xdr:colOff>
      <xdr:row>246</xdr:row>
      <xdr:rowOff>38119</xdr:rowOff>
    </xdr:from>
    <xdr:to>
      <xdr:col>9</xdr:col>
      <xdr:colOff>633413</xdr:colOff>
      <xdr:row>276</xdr:row>
      <xdr:rowOff>105419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28589" y="47472619"/>
          <a:ext cx="10601324" cy="578230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38104</xdr:colOff>
      <xdr:row>355</xdr:row>
      <xdr:rowOff>185737</xdr:rowOff>
    </xdr:from>
    <xdr:to>
      <xdr:col>5</xdr:col>
      <xdr:colOff>4954</xdr:colOff>
      <xdr:row>389</xdr:row>
      <xdr:rowOff>62067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42879" y="67241737"/>
          <a:ext cx="6120000" cy="635333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28577</xdr:colOff>
      <xdr:row>457</xdr:row>
      <xdr:rowOff>38104</xdr:rowOff>
    </xdr:from>
    <xdr:to>
      <xdr:col>6</xdr:col>
      <xdr:colOff>40127</xdr:colOff>
      <xdr:row>478</xdr:row>
      <xdr:rowOff>124075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3827" y="87477604"/>
          <a:ext cx="6660000" cy="408647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28577</xdr:colOff>
      <xdr:row>479</xdr:row>
      <xdr:rowOff>47719</xdr:rowOff>
    </xdr:from>
    <xdr:to>
      <xdr:col>6</xdr:col>
      <xdr:colOff>40127</xdr:colOff>
      <xdr:row>491</xdr:row>
      <xdr:rowOff>113150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23827" y="91678219"/>
          <a:ext cx="6660000" cy="235143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28577</xdr:colOff>
      <xdr:row>492</xdr:row>
      <xdr:rowOff>36794</xdr:rowOff>
    </xdr:from>
    <xdr:to>
      <xdr:col>6</xdr:col>
      <xdr:colOff>40127</xdr:colOff>
      <xdr:row>506</xdr:row>
      <xdr:rowOff>4881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23827" y="94143794"/>
          <a:ext cx="6660000" cy="263508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28577</xdr:colOff>
      <xdr:row>506</xdr:row>
      <xdr:rowOff>119024</xdr:rowOff>
    </xdr:from>
    <xdr:to>
      <xdr:col>6</xdr:col>
      <xdr:colOff>40127</xdr:colOff>
      <xdr:row>508</xdr:row>
      <xdr:rowOff>3748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23827" y="96893024"/>
          <a:ext cx="6660000" cy="26572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551</xdr:row>
      <xdr:rowOff>32659</xdr:rowOff>
    </xdr:from>
    <xdr:to>
      <xdr:col>6</xdr:col>
      <xdr:colOff>176853</xdr:colOff>
      <xdr:row>575</xdr:row>
      <xdr:rowOff>133314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21787" y="108171345"/>
          <a:ext cx="6800127" cy="480328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576</xdr:row>
      <xdr:rowOff>66003</xdr:rowOff>
    </xdr:from>
    <xdr:to>
      <xdr:col>6</xdr:col>
      <xdr:colOff>176853</xdr:colOff>
      <xdr:row>577</xdr:row>
      <xdr:rowOff>119318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21787" y="113103260"/>
          <a:ext cx="6800127" cy="24925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578</xdr:row>
      <xdr:rowOff>52006</xdr:rowOff>
    </xdr:from>
    <xdr:to>
      <xdr:col>6</xdr:col>
      <xdr:colOff>176853</xdr:colOff>
      <xdr:row>591</xdr:row>
      <xdr:rowOff>53205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21787" y="113481149"/>
          <a:ext cx="6800127" cy="2548456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591</xdr:row>
      <xdr:rowOff>181836</xdr:rowOff>
    </xdr:from>
    <xdr:to>
      <xdr:col>6</xdr:col>
      <xdr:colOff>176853</xdr:colOff>
      <xdr:row>602</xdr:row>
      <xdr:rowOff>132846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21787" y="116158236"/>
          <a:ext cx="6800127" cy="210638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614</xdr:row>
      <xdr:rowOff>29239</xdr:rowOff>
    </xdr:from>
    <xdr:to>
      <xdr:col>6</xdr:col>
      <xdr:colOff>176853</xdr:colOff>
      <xdr:row>618</xdr:row>
      <xdr:rowOff>134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21787" y="120512325"/>
          <a:ext cx="6800127" cy="746983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23816</xdr:colOff>
      <xdr:row>603</xdr:row>
      <xdr:rowOff>65534</xdr:rowOff>
    </xdr:from>
    <xdr:to>
      <xdr:col>6</xdr:col>
      <xdr:colOff>176853</xdr:colOff>
      <xdr:row>613</xdr:row>
      <xdr:rowOff>96551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21787" y="118393248"/>
          <a:ext cx="6800127" cy="1990446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38101</xdr:colOff>
      <xdr:row>403</xdr:row>
      <xdr:rowOff>45720</xdr:rowOff>
    </xdr:from>
    <xdr:to>
      <xdr:col>5</xdr:col>
      <xdr:colOff>730542</xdr:colOff>
      <xdr:row>442</xdr:row>
      <xdr:rowOff>97341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B44188EF-CE35-407F-B065-483EAD9BF9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37161" y="77388720"/>
          <a:ext cx="6605561" cy="748112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10887</xdr:colOff>
      <xdr:row>29</xdr:row>
      <xdr:rowOff>104774</xdr:rowOff>
    </xdr:from>
    <xdr:to>
      <xdr:col>6</xdr:col>
      <xdr:colOff>8360</xdr:colOff>
      <xdr:row>49</xdr:row>
      <xdr:rowOff>43910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858" y="6353174"/>
          <a:ext cx="6120000" cy="386370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10886</xdr:colOff>
      <xdr:row>51</xdr:row>
      <xdr:rowOff>133351</xdr:rowOff>
    </xdr:from>
    <xdr:to>
      <xdr:col>6</xdr:col>
      <xdr:colOff>8359</xdr:colOff>
      <xdr:row>70</xdr:row>
      <xdr:rowOff>145689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2077"/>
        <a:stretch/>
      </xdr:blipFill>
      <xdr:spPr>
        <a:xfrm>
          <a:off x="108857" y="10692494"/>
          <a:ext cx="6120000" cy="373430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91</xdr:row>
      <xdr:rowOff>0</xdr:rowOff>
    </xdr:from>
    <xdr:to>
      <xdr:col>2</xdr:col>
      <xdr:colOff>276220</xdr:colOff>
      <xdr:row>113</xdr:row>
      <xdr:rowOff>46142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8858" y="27214286"/>
          <a:ext cx="3401372" cy="435783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10886</xdr:colOff>
      <xdr:row>170</xdr:row>
      <xdr:rowOff>19050</xdr:rowOff>
    </xdr:from>
    <xdr:to>
      <xdr:col>6</xdr:col>
      <xdr:colOff>8359</xdr:colOff>
      <xdr:row>196</xdr:row>
      <xdr:rowOff>1490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b="1960"/>
        <a:stretch/>
      </xdr:blipFill>
      <xdr:spPr>
        <a:xfrm>
          <a:off x="108857" y="33895393"/>
          <a:ext cx="6120000" cy="507695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10886</xdr:colOff>
      <xdr:row>197</xdr:row>
      <xdr:rowOff>9525</xdr:rowOff>
    </xdr:from>
    <xdr:to>
      <xdr:col>6</xdr:col>
      <xdr:colOff>8359</xdr:colOff>
      <xdr:row>212</xdr:row>
      <xdr:rowOff>62946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8857" y="39176325"/>
          <a:ext cx="6120000" cy="298113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214</xdr:row>
      <xdr:rowOff>0</xdr:rowOff>
    </xdr:from>
    <xdr:to>
      <xdr:col>6</xdr:col>
      <xdr:colOff>8360</xdr:colOff>
      <xdr:row>223</xdr:row>
      <xdr:rowOff>104529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8858" y="42497829"/>
          <a:ext cx="6120000" cy="186230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254</xdr:row>
      <xdr:rowOff>19050</xdr:rowOff>
    </xdr:from>
    <xdr:to>
      <xdr:col>8</xdr:col>
      <xdr:colOff>580924</xdr:colOff>
      <xdr:row>280</xdr:row>
      <xdr:rowOff>190140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8858" y="50158650"/>
          <a:ext cx="8208000" cy="5260842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283</xdr:row>
      <xdr:rowOff>28575</xdr:rowOff>
    </xdr:from>
    <xdr:to>
      <xdr:col>8</xdr:col>
      <xdr:colOff>580924</xdr:colOff>
      <xdr:row>302</xdr:row>
      <xdr:rowOff>46280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b="1006"/>
        <a:stretch/>
      </xdr:blipFill>
      <xdr:spPr>
        <a:xfrm>
          <a:off x="108858" y="55850518"/>
          <a:ext cx="8208000" cy="3741572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305</xdr:row>
      <xdr:rowOff>0</xdr:rowOff>
    </xdr:from>
    <xdr:to>
      <xdr:col>8</xdr:col>
      <xdr:colOff>580924</xdr:colOff>
      <xdr:row>323</xdr:row>
      <xdr:rowOff>153965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8858" y="60132686"/>
          <a:ext cx="8208000" cy="3680936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326</xdr:row>
      <xdr:rowOff>19050</xdr:rowOff>
    </xdr:from>
    <xdr:to>
      <xdr:col>8</xdr:col>
      <xdr:colOff>580924</xdr:colOff>
      <xdr:row>344</xdr:row>
      <xdr:rowOff>23343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8858" y="64266536"/>
          <a:ext cx="8208000" cy="352459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10887</xdr:colOff>
      <xdr:row>346</xdr:row>
      <xdr:rowOff>9526</xdr:rowOff>
    </xdr:from>
    <xdr:to>
      <xdr:col>8</xdr:col>
      <xdr:colOff>580924</xdr:colOff>
      <xdr:row>357</xdr:row>
      <xdr:rowOff>124191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8858" y="68175869"/>
          <a:ext cx="8208000" cy="226622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10886</xdr:colOff>
      <xdr:row>403</xdr:row>
      <xdr:rowOff>104776</xdr:rowOff>
    </xdr:from>
    <xdr:to>
      <xdr:col>5</xdr:col>
      <xdr:colOff>28171</xdr:colOff>
      <xdr:row>424</xdr:row>
      <xdr:rowOff>24268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8857" y="79635805"/>
          <a:ext cx="5400000" cy="4022863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10886</xdr:colOff>
      <xdr:row>426</xdr:row>
      <xdr:rowOff>32658</xdr:rowOff>
    </xdr:from>
    <xdr:to>
      <xdr:col>8</xdr:col>
      <xdr:colOff>580923</xdr:colOff>
      <xdr:row>447</xdr:row>
      <xdr:rowOff>76456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8857" y="84070372"/>
          <a:ext cx="8208000" cy="4153836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40625" defaultRowHeight="14.25"/>
  <cols>
    <col min="1" max="1" width="9.85546875" customWidth="1"/>
    <col min="2" max="13" width="9.140625" customWidth="1"/>
    <col min="14" max="14" width="9.85546875" customWidth="1"/>
    <col min="15" max="26" width="9.140625" customWidth="1"/>
  </cols>
  <sheetData>
    <row r="1" spans="1:14" s="34" customFormat="1" ht="189.7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s="22" customFormat="1" ht="75" customHeight="1">
      <c r="A2" s="93" t="s">
        <v>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92"/>
      <c r="D4" s="92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94" t="s">
        <v>1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</row>
    <row r="6" spans="1:14" s="23" customFormat="1" ht="15" customHeight="1">
      <c r="A6" s="94"/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</row>
    <row r="7" spans="1:14" s="23" customFormat="1" ht="15" customHeight="1">
      <c r="A7" s="94" t="str">
        <f ca="1">"© "&amp;YEAR(TODAY())&amp;" Financial Edge Training"</f>
        <v>© 2022 Financial Edge Training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95"/>
      <c r="H9" s="95"/>
      <c r="I9" s="95"/>
      <c r="J9" s="95"/>
      <c r="K9" s="28"/>
    </row>
    <row r="10" spans="1:14" s="23" customFormat="1" ht="15" customHeight="1">
      <c r="B10" s="24"/>
      <c r="C10" s="24"/>
      <c r="F10" s="28"/>
      <c r="G10" s="95"/>
      <c r="H10" s="95"/>
      <c r="I10" s="95"/>
      <c r="J10" s="95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91"/>
      <c r="H12" s="91"/>
      <c r="I12" s="91"/>
      <c r="J12" s="91"/>
      <c r="K12" s="25"/>
    </row>
    <row r="13" spans="1:14" s="23" customFormat="1" ht="15" customHeight="1">
      <c r="A13" s="19"/>
      <c r="B13" s="20"/>
      <c r="C13" s="20"/>
      <c r="D13" s="30"/>
      <c r="F13" s="25"/>
      <c r="G13" s="91"/>
      <c r="H13" s="91"/>
      <c r="I13" s="91"/>
      <c r="J13" s="91"/>
      <c r="K13" s="25"/>
    </row>
    <row r="14" spans="1:14" s="23" customFormat="1" ht="15" customHeight="1">
      <c r="A14" s="22"/>
      <c r="B14" s="20"/>
      <c r="C14" s="20"/>
      <c r="D14" s="30"/>
      <c r="F14" s="25"/>
      <c r="G14" s="91"/>
      <c r="H14" s="91"/>
      <c r="I14" s="91"/>
      <c r="J14" s="91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91"/>
      <c r="H16" s="91"/>
      <c r="I16" s="91"/>
      <c r="J16" s="91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4.2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85546875" bestFit="1" customWidth="1"/>
  </cols>
  <sheetData>
    <row r="1" spans="1:18" s="34" customFormat="1" ht="45" customHeight="1">
      <c r="A1" s="13" t="str">
        <f>Welcome!A2</f>
        <v>Trading Comparables 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97" t="s">
        <v>2</v>
      </c>
      <c r="C4" s="97"/>
      <c r="D4" s="97"/>
      <c r="E4" s="97"/>
      <c r="F4" s="97"/>
      <c r="G4" s="97"/>
      <c r="H4" s="97"/>
      <c r="I4" s="97"/>
      <c r="K4" s="1"/>
      <c r="L4" s="97" t="s">
        <v>3</v>
      </c>
      <c r="M4" s="97"/>
      <c r="N4" s="97"/>
      <c r="O4" s="97"/>
      <c r="P4" s="97"/>
      <c r="Q4" s="40"/>
      <c r="R4" s="40"/>
    </row>
    <row r="5" spans="1:18" s="2" customFormat="1" ht="15" customHeight="1">
      <c r="A5" s="17"/>
      <c r="B5" s="8" t="s">
        <v>4</v>
      </c>
      <c r="C5" s="55" t="s">
        <v>5</v>
      </c>
      <c r="D5" s="18"/>
      <c r="E5" s="18"/>
      <c r="F5" s="18"/>
      <c r="G5" s="18"/>
      <c r="H5" s="18"/>
      <c r="I5" s="18"/>
      <c r="K5" s="1"/>
      <c r="L5" s="9" t="s">
        <v>6</v>
      </c>
      <c r="M5" s="9"/>
      <c r="N5" s="98" t="s">
        <v>7</v>
      </c>
      <c r="O5" s="98"/>
      <c r="P5" s="98"/>
      <c r="Q5" s="98"/>
      <c r="R5" s="40"/>
    </row>
    <row r="6" spans="1:18" s="2" customFormat="1" ht="15" customHeight="1">
      <c r="A6" s="3"/>
      <c r="B6" s="8" t="s">
        <v>4</v>
      </c>
      <c r="C6" s="18" t="s">
        <v>8</v>
      </c>
      <c r="D6" s="18"/>
      <c r="E6" s="18"/>
      <c r="F6" s="18"/>
      <c r="G6" s="18"/>
      <c r="H6" s="18"/>
      <c r="I6" s="18"/>
      <c r="K6" s="17"/>
      <c r="L6" s="9" t="s">
        <v>9</v>
      </c>
      <c r="M6" s="9"/>
      <c r="N6" s="99">
        <v>42369</v>
      </c>
      <c r="O6" s="99"/>
      <c r="P6" s="99"/>
      <c r="Q6" s="99"/>
      <c r="R6" s="40"/>
    </row>
    <row r="7" spans="1:18" s="2" customFormat="1" ht="15" customHeight="1">
      <c r="A7" s="18"/>
      <c r="B7" s="8" t="s">
        <v>4</v>
      </c>
      <c r="C7" s="18" t="s">
        <v>10</v>
      </c>
      <c r="D7" s="18"/>
      <c r="E7" s="18"/>
      <c r="F7" s="18"/>
      <c r="G7" s="18"/>
      <c r="H7" s="18"/>
      <c r="I7" s="18"/>
      <c r="K7" s="3"/>
      <c r="L7" s="9" t="s">
        <v>11</v>
      </c>
      <c r="M7" s="9"/>
      <c r="N7" s="98"/>
      <c r="O7" s="98"/>
      <c r="P7" s="98"/>
      <c r="Q7" s="98"/>
      <c r="R7" s="40"/>
    </row>
    <row r="8" spans="1:18" s="2" customFormat="1" ht="15" customHeight="1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12</v>
      </c>
      <c r="M8" s="9"/>
      <c r="N8" s="98"/>
      <c r="O8" s="98"/>
      <c r="P8" s="98"/>
      <c r="Q8" s="98"/>
      <c r="R8" s="40"/>
    </row>
    <row r="9" spans="1:18" s="2" customFormat="1" ht="15" customHeight="1">
      <c r="A9" s="41"/>
      <c r="B9" s="8"/>
      <c r="C9" s="41"/>
      <c r="D9" s="41"/>
      <c r="E9" s="41"/>
      <c r="F9" s="41"/>
      <c r="G9" s="41"/>
      <c r="H9" s="41"/>
      <c r="I9" s="41"/>
      <c r="K9" s="18"/>
      <c r="L9" s="9" t="s">
        <v>13</v>
      </c>
      <c r="M9" s="9"/>
      <c r="N9" s="98" t="s">
        <v>14</v>
      </c>
      <c r="O9" s="98"/>
      <c r="P9" s="98"/>
      <c r="Q9" s="98"/>
      <c r="R9" s="40"/>
    </row>
    <row r="10" spans="1:18" s="2" customFormat="1" ht="15" customHeight="1">
      <c r="A10" s="39"/>
      <c r="B10" s="8"/>
      <c r="C10" s="39"/>
      <c r="D10" s="39"/>
      <c r="E10" s="39"/>
      <c r="F10" s="39"/>
      <c r="G10" s="39"/>
      <c r="H10" s="39"/>
      <c r="I10" s="39"/>
      <c r="K10" s="18"/>
      <c r="L10" s="9" t="s">
        <v>15</v>
      </c>
      <c r="M10" s="9"/>
      <c r="N10" s="100">
        <v>0</v>
      </c>
      <c r="O10" s="100"/>
      <c r="P10" s="100"/>
      <c r="Q10" s="100"/>
      <c r="R10" s="47"/>
    </row>
    <row r="11" spans="1:18" s="2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>
      <c r="A13" s="55"/>
      <c r="B13" s="102" t="s">
        <v>16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N13" s="1"/>
      <c r="O13" s="97" t="s">
        <v>17</v>
      </c>
      <c r="P13" s="97"/>
      <c r="Q13" s="97"/>
      <c r="R13" s="58"/>
    </row>
    <row r="14" spans="1:18" s="2" customFormat="1" ht="15" customHeight="1">
      <c r="A14" s="56"/>
      <c r="B14" s="96" t="s">
        <v>18</v>
      </c>
      <c r="C14" s="96"/>
      <c r="D14" s="96" t="s">
        <v>19</v>
      </c>
      <c r="E14" s="96"/>
      <c r="F14" s="96"/>
      <c r="G14" s="96"/>
      <c r="H14" s="96"/>
      <c r="I14" s="96"/>
      <c r="J14" s="96"/>
      <c r="K14" s="96"/>
      <c r="L14" s="96"/>
      <c r="N14" s="17"/>
      <c r="O14" s="27"/>
      <c r="P14" s="22"/>
      <c r="Q14" s="22"/>
      <c r="R14" s="56"/>
    </row>
    <row r="15" spans="1:18" s="2" customFormat="1" ht="15" customHeight="1">
      <c r="A15" s="56"/>
      <c r="B15" s="96" t="s">
        <v>20</v>
      </c>
      <c r="C15" s="96"/>
      <c r="D15" s="96" t="s">
        <v>21</v>
      </c>
      <c r="E15" s="96"/>
      <c r="F15" s="96"/>
      <c r="G15" s="96"/>
      <c r="H15" s="96"/>
      <c r="I15" s="96"/>
      <c r="J15" s="96"/>
      <c r="K15" s="96"/>
      <c r="L15" s="96"/>
      <c r="N15" s="3"/>
      <c r="O15" s="27"/>
      <c r="P15" s="52" t="s">
        <v>22</v>
      </c>
      <c r="Q15" s="22"/>
      <c r="R15" s="56"/>
    </row>
    <row r="16" spans="1:18" s="2" customFormat="1" ht="15" customHeight="1">
      <c r="A16" s="56"/>
      <c r="B16" s="96" t="s">
        <v>23</v>
      </c>
      <c r="C16" s="96"/>
      <c r="D16" s="96" t="s">
        <v>24</v>
      </c>
      <c r="E16" s="96"/>
      <c r="F16" s="96"/>
      <c r="G16" s="96"/>
      <c r="H16" s="96"/>
      <c r="I16" s="96"/>
      <c r="J16" s="96"/>
      <c r="K16" s="96"/>
      <c r="L16" s="96"/>
      <c r="N16" s="18"/>
      <c r="O16" s="27"/>
      <c r="P16" s="36" t="s">
        <v>25</v>
      </c>
      <c r="Q16" s="22"/>
      <c r="R16" s="56"/>
    </row>
    <row r="17" spans="1:18" s="2" customFormat="1" ht="15" customHeight="1">
      <c r="A17" s="5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N17" s="18"/>
      <c r="O17" s="27"/>
      <c r="P17" t="s">
        <v>26</v>
      </c>
      <c r="Q17" s="22"/>
      <c r="R17" s="56"/>
    </row>
    <row r="18" spans="1:18" s="2" customFormat="1" ht="15" customHeight="1">
      <c r="A18" s="39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N18" s="39"/>
      <c r="O18" s="53"/>
      <c r="P18" s="53"/>
      <c r="Q18" s="53"/>
      <c r="R18" s="39"/>
    </row>
    <row r="19" spans="1:18" ht="14.6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74"/>
  <sheetViews>
    <sheetView zoomScaleNormal="100" workbookViewId="0"/>
  </sheetViews>
  <sheetFormatPr defaultColWidth="9.140625" defaultRowHeight="15" customHeight="1"/>
  <cols>
    <col min="1" max="1" width="1.42578125" style="15" customWidth="1"/>
    <col min="2" max="2" width="49.140625" style="16" customWidth="1"/>
    <col min="3" max="11" width="11" customWidth="1"/>
    <col min="12" max="12" width="9.140625" customWidth="1"/>
  </cols>
  <sheetData>
    <row r="1" spans="1:10" s="46" customFormat="1" ht="45" customHeight="1">
      <c r="A1" s="5" t="s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>
      <c r="A3" s="15" t="s">
        <v>27</v>
      </c>
    </row>
    <row r="4" spans="1:10" ht="15" customHeight="1">
      <c r="B4" s="16" t="s">
        <v>28</v>
      </c>
      <c r="C4" s="87"/>
    </row>
    <row r="5" spans="1:10" ht="15" customHeight="1">
      <c r="C5" s="85"/>
    </row>
    <row r="6" spans="1:10" ht="15" customHeight="1">
      <c r="C6" t="s">
        <v>29</v>
      </c>
      <c r="D6" t="s">
        <v>30</v>
      </c>
      <c r="E6" t="s">
        <v>31</v>
      </c>
    </row>
    <row r="7" spans="1:10" ht="15" customHeight="1">
      <c r="B7" s="16" t="s">
        <v>32</v>
      </c>
      <c r="C7" s="61">
        <v>33.159999999999997</v>
      </c>
      <c r="D7" s="61">
        <v>38.133999999999993</v>
      </c>
      <c r="E7" s="61">
        <v>41.566059999999993</v>
      </c>
    </row>
    <row r="8" spans="1:10" ht="15" customHeight="1">
      <c r="A8" s="60"/>
      <c r="B8" s="16" t="s">
        <v>33</v>
      </c>
      <c r="C8" s="61">
        <v>34.747</v>
      </c>
      <c r="D8" s="61">
        <v>40.65399</v>
      </c>
      <c r="E8" s="61">
        <v>45.125928900000005</v>
      </c>
    </row>
    <row r="9" spans="1:10" ht="15" customHeight="1">
      <c r="B9" s="16" t="s">
        <v>34</v>
      </c>
      <c r="C9" s="61">
        <v>11.993</v>
      </c>
      <c r="D9" s="61">
        <v>12.705</v>
      </c>
      <c r="E9" s="61">
        <v>13.775</v>
      </c>
    </row>
    <row r="10" spans="1:10" ht="15" customHeight="1">
      <c r="B10" s="16" t="s">
        <v>35</v>
      </c>
      <c r="C10" s="61">
        <v>1.7749999999999999</v>
      </c>
      <c r="D10" s="61">
        <v>1.921</v>
      </c>
      <c r="E10" s="61">
        <v>2.1739999999999999</v>
      </c>
    </row>
    <row r="11" spans="1:10" ht="15" customHeight="1">
      <c r="B11" s="16" t="s">
        <v>36</v>
      </c>
      <c r="C11" s="62">
        <v>1.9910000000000001</v>
      </c>
      <c r="D11" s="61">
        <v>2.1989999999999998</v>
      </c>
      <c r="E11" s="61">
        <v>2.4590000000000001</v>
      </c>
    </row>
    <row r="12" spans="1:10" ht="15" customHeight="1">
      <c r="B12" s="16" t="s">
        <v>37</v>
      </c>
      <c r="C12" s="62">
        <v>2.94</v>
      </c>
      <c r="D12" s="62">
        <v>3.22</v>
      </c>
      <c r="E12" s="62">
        <v>3.71</v>
      </c>
    </row>
    <row r="13" spans="1:10" ht="15" customHeight="1">
      <c r="D13" s="85"/>
    </row>
    <row r="14" spans="1:10" ht="15" customHeight="1">
      <c r="B14" s="16" t="s">
        <v>38</v>
      </c>
      <c r="C14" s="86"/>
      <c r="D14" s="86"/>
      <c r="E14" s="86"/>
    </row>
    <row r="15" spans="1:10" ht="15" customHeight="1">
      <c r="B15" s="16" t="s">
        <v>39</v>
      </c>
      <c r="C15" s="86"/>
      <c r="D15" s="86"/>
      <c r="E15" s="86"/>
    </row>
    <row r="16" spans="1:10" ht="15" customHeight="1">
      <c r="B16" s="16" t="s">
        <v>40</v>
      </c>
      <c r="C16" s="86"/>
      <c r="D16" s="86"/>
      <c r="E16" s="86"/>
    </row>
    <row r="17" spans="1:5" ht="15" customHeight="1">
      <c r="B17" s="16" t="s">
        <v>41</v>
      </c>
      <c r="C17" s="86"/>
      <c r="D17" s="86"/>
      <c r="E17" s="86"/>
    </row>
    <row r="18" spans="1:5" ht="15" customHeight="1">
      <c r="C18" s="86"/>
      <c r="D18" s="86"/>
      <c r="E18" s="86"/>
    </row>
    <row r="19" spans="1:5" ht="15" customHeight="1">
      <c r="A19" s="15" t="s">
        <v>42</v>
      </c>
      <c r="C19" s="86"/>
      <c r="D19" s="86"/>
      <c r="E19" s="86"/>
    </row>
    <row r="20" spans="1:5" ht="15" customHeight="1">
      <c r="B20" s="16" t="s">
        <v>43</v>
      </c>
      <c r="C20" s="86"/>
      <c r="D20" s="86"/>
      <c r="E20" s="86"/>
    </row>
    <row r="21" spans="1:5" ht="15" customHeight="1">
      <c r="C21" s="86"/>
    </row>
    <row r="22" spans="1:5" ht="15" customHeight="1">
      <c r="B22" s="16" t="s">
        <v>44</v>
      </c>
      <c r="C22" s="87"/>
      <c r="D22" s="85"/>
      <c r="E22" s="85"/>
    </row>
    <row r="23" spans="1:5" ht="15" customHeight="1">
      <c r="B23" s="16" t="s">
        <v>45</v>
      </c>
      <c r="C23" s="87"/>
      <c r="D23" s="85"/>
      <c r="E23" s="85"/>
    </row>
    <row r="24" spans="1:5" ht="15" customHeight="1">
      <c r="B24" s="16" t="s">
        <v>46</v>
      </c>
      <c r="C24" s="87"/>
      <c r="D24" s="85"/>
      <c r="E24" s="85"/>
    </row>
    <row r="25" spans="1:5" ht="15" customHeight="1">
      <c r="B25" s="16" t="s">
        <v>47</v>
      </c>
      <c r="C25" s="87"/>
      <c r="D25" s="85"/>
      <c r="E25" s="85"/>
    </row>
    <row r="26" spans="1:5" ht="15" customHeight="1">
      <c r="C26" s="87"/>
      <c r="D26" s="85"/>
      <c r="E26" s="85"/>
    </row>
    <row r="27" spans="1:5" ht="15" customHeight="1">
      <c r="B27" s="16" t="s">
        <v>48</v>
      </c>
      <c r="C27" s="85"/>
      <c r="D27" s="85"/>
      <c r="E27" s="85"/>
    </row>
    <row r="28" spans="1:5" ht="15" customHeight="1">
      <c r="B28" s="16" t="s">
        <v>49</v>
      </c>
      <c r="C28" s="85"/>
      <c r="D28" s="85"/>
      <c r="E28" s="85"/>
    </row>
    <row r="29" spans="1:5" ht="15" customHeight="1">
      <c r="C29" s="87"/>
      <c r="D29" s="85"/>
      <c r="E29" s="85"/>
    </row>
    <row r="30" spans="1:5" ht="15" customHeight="1">
      <c r="B30" s="16" t="s">
        <v>50</v>
      </c>
      <c r="C30" s="87"/>
      <c r="D30" s="85"/>
      <c r="E30" s="85"/>
    </row>
    <row r="31" spans="1:5" ht="15" customHeight="1">
      <c r="B31" s="16" t="s">
        <v>51</v>
      </c>
      <c r="C31" s="87"/>
      <c r="D31" s="85"/>
      <c r="E31" s="85"/>
    </row>
    <row r="32" spans="1:5" ht="15" customHeight="1">
      <c r="C32" s="87"/>
      <c r="D32" s="85"/>
      <c r="E32" s="85"/>
    </row>
    <row r="33" spans="1:8" ht="15" customHeight="1">
      <c r="C33" s="87"/>
      <c r="D33" s="85"/>
      <c r="E33" s="85"/>
    </row>
    <row r="34" spans="1:8" ht="15" customHeight="1">
      <c r="A34" s="15" t="s">
        <v>52</v>
      </c>
      <c r="C34" s="87"/>
      <c r="D34" s="85"/>
      <c r="E34" s="85"/>
    </row>
    <row r="35" spans="1:8" ht="15" customHeight="1">
      <c r="B35" s="16" t="s">
        <v>53</v>
      </c>
      <c r="C35" s="87"/>
      <c r="D35" s="85"/>
      <c r="E35" s="85"/>
    </row>
    <row r="36" spans="1:8" ht="15" customHeight="1">
      <c r="C36" s="87"/>
      <c r="D36" s="85"/>
      <c r="E36" s="85"/>
    </row>
    <row r="37" spans="1:8" ht="15" customHeight="1">
      <c r="C37" s="88"/>
      <c r="D37" s="88"/>
      <c r="E37" s="77" t="s">
        <v>54</v>
      </c>
      <c r="F37" s="88"/>
      <c r="G37" s="77" t="s">
        <v>55</v>
      </c>
      <c r="H37" s="88"/>
    </row>
    <row r="38" spans="1:8" ht="15" customHeight="1">
      <c r="C38" s="76" t="s">
        <v>56</v>
      </c>
      <c r="D38" s="76" t="s">
        <v>57</v>
      </c>
      <c r="E38" s="76" t="s">
        <v>29</v>
      </c>
      <c r="F38" s="76" t="s">
        <v>30</v>
      </c>
      <c r="G38" s="76" t="s">
        <v>29</v>
      </c>
      <c r="H38" s="76" t="s">
        <v>30</v>
      </c>
    </row>
    <row r="39" spans="1:8" ht="15" customHeight="1">
      <c r="B39" s="16" t="s">
        <v>58</v>
      </c>
      <c r="C39" s="62">
        <v>33.159999999999997</v>
      </c>
      <c r="D39" s="62">
        <v>34.75</v>
      </c>
      <c r="E39" s="67">
        <v>5.8999999999999997E-2</v>
      </c>
      <c r="F39" s="67">
        <v>8.4000000000000005E-2</v>
      </c>
      <c r="G39" s="67">
        <v>8.2000000000000003E-2</v>
      </c>
      <c r="H39" s="67">
        <v>0.13200000000000001</v>
      </c>
    </row>
    <row r="40" spans="1:8" ht="15" customHeight="1">
      <c r="B40" s="16" t="s">
        <v>59</v>
      </c>
      <c r="C40" s="62">
        <v>4.1500000000000004</v>
      </c>
      <c r="D40" s="62">
        <v>3.72</v>
      </c>
      <c r="E40" s="67">
        <v>8.5000000000000006E-2</v>
      </c>
      <c r="F40" s="67">
        <v>7.1999999999999995E-2</v>
      </c>
      <c r="G40" s="67">
        <v>0.112</v>
      </c>
      <c r="H40" s="67">
        <v>0.112</v>
      </c>
    </row>
    <row r="41" spans="1:8" ht="15" customHeight="1">
      <c r="B41" s="16" t="s">
        <v>60</v>
      </c>
      <c r="C41" s="62">
        <v>9.16</v>
      </c>
      <c r="D41" s="62">
        <v>8.51</v>
      </c>
      <c r="E41" s="67">
        <v>3.7999999999999999E-2</v>
      </c>
      <c r="F41" s="67">
        <v>0.14299999999999999</v>
      </c>
      <c r="G41" s="67">
        <v>-1.7000000000000001E-2</v>
      </c>
      <c r="H41" s="67">
        <v>0.12</v>
      </c>
    </row>
    <row r="42" spans="1:8" ht="15" customHeight="1">
      <c r="B42" s="16" t="s">
        <v>61</v>
      </c>
      <c r="C42" s="62">
        <v>17.37</v>
      </c>
      <c r="D42" s="62">
        <v>17.02</v>
      </c>
      <c r="E42" s="67">
        <v>0.23499999999999999</v>
      </c>
      <c r="F42" s="67">
        <v>0.22900000000000001</v>
      </c>
      <c r="G42" s="67">
        <v>0.183</v>
      </c>
      <c r="H42" s="67">
        <v>0.27300000000000002</v>
      </c>
    </row>
    <row r="43" spans="1:8" ht="15" customHeight="1">
      <c r="B43" s="16" t="s">
        <v>62</v>
      </c>
      <c r="C43" s="62">
        <v>0.37</v>
      </c>
      <c r="D43" s="62">
        <v>1.1000000000000001</v>
      </c>
      <c r="E43" s="67">
        <v>-6.6000000000000003E-2</v>
      </c>
      <c r="F43" s="67">
        <v>2.7E-2</v>
      </c>
      <c r="G43" s="68" t="s">
        <v>63</v>
      </c>
      <c r="H43" s="67">
        <v>0.83699999999999997</v>
      </c>
    </row>
    <row r="44" spans="1:8" ht="15" customHeight="1">
      <c r="C44" s="87"/>
      <c r="D44" s="87"/>
      <c r="E44" s="87"/>
      <c r="F44" s="87"/>
      <c r="G44" s="87"/>
      <c r="H44" s="87"/>
    </row>
    <row r="45" spans="1:8" ht="15" customHeight="1">
      <c r="C45" s="87"/>
      <c r="D45" s="87"/>
      <c r="E45" s="87"/>
      <c r="F45" s="87"/>
      <c r="G45" s="87"/>
      <c r="H45" s="87"/>
    </row>
    <row r="46" spans="1:8" ht="15" customHeight="1">
      <c r="C46" s="87"/>
      <c r="D46" s="87"/>
      <c r="E46" s="87"/>
      <c r="F46" s="87"/>
      <c r="G46" s="87"/>
      <c r="H46" s="87"/>
    </row>
    <row r="47" spans="1:8" ht="15" customHeight="1">
      <c r="C47" s="87"/>
      <c r="D47" s="87"/>
      <c r="E47" s="87"/>
      <c r="F47" s="87"/>
      <c r="G47" s="87"/>
      <c r="H47" s="87"/>
    </row>
    <row r="48" spans="1:8" ht="15" customHeight="1">
      <c r="C48" s="87"/>
      <c r="D48" s="87"/>
      <c r="E48" s="87"/>
      <c r="F48" s="87"/>
      <c r="G48" s="87"/>
      <c r="H48" s="87"/>
    </row>
    <row r="49" spans="1:8" ht="15" customHeight="1">
      <c r="C49" s="87"/>
      <c r="D49" s="87"/>
      <c r="E49" s="87"/>
      <c r="F49" s="87"/>
      <c r="G49" s="87"/>
      <c r="H49" s="87"/>
    </row>
    <row r="50" spans="1:8" ht="15" customHeight="1">
      <c r="C50" s="87"/>
      <c r="D50" s="87"/>
      <c r="E50" s="87"/>
      <c r="F50" s="87"/>
      <c r="G50" s="87"/>
      <c r="H50" s="87"/>
    </row>
    <row r="51" spans="1:8" ht="15" customHeight="1">
      <c r="C51" s="87"/>
      <c r="D51" s="87"/>
      <c r="E51" s="87"/>
      <c r="F51" s="87"/>
      <c r="G51" s="87"/>
      <c r="H51" s="87"/>
    </row>
    <row r="52" spans="1:8" ht="15" customHeight="1">
      <c r="C52" s="87"/>
      <c r="D52" s="87"/>
      <c r="E52" s="87"/>
      <c r="F52" s="87"/>
      <c r="G52" s="87"/>
      <c r="H52" s="87"/>
    </row>
    <row r="53" spans="1:8" ht="15" customHeight="1">
      <c r="C53" s="87"/>
      <c r="D53" s="87"/>
      <c r="E53" s="87"/>
      <c r="F53" s="87"/>
      <c r="G53" s="87"/>
      <c r="H53" s="87"/>
    </row>
    <row r="54" spans="1:8" ht="15" customHeight="1">
      <c r="C54" s="87"/>
      <c r="D54" s="87"/>
      <c r="E54" s="87"/>
      <c r="F54" s="87"/>
      <c r="G54" s="87"/>
      <c r="H54" s="87"/>
    </row>
    <row r="55" spans="1:8" ht="15" customHeight="1">
      <c r="C55" s="87"/>
      <c r="D55" s="87"/>
      <c r="E55" s="87"/>
      <c r="F55" s="87"/>
      <c r="G55" s="87"/>
      <c r="H55" s="87"/>
    </row>
    <row r="56" spans="1:8" ht="15" customHeight="1">
      <c r="A56" s="15" t="s">
        <v>64</v>
      </c>
      <c r="C56" s="87"/>
      <c r="D56" s="87"/>
      <c r="E56" s="87"/>
      <c r="F56" s="87"/>
      <c r="G56" s="87"/>
      <c r="H56" s="87"/>
    </row>
    <row r="57" spans="1:8" ht="15" customHeight="1">
      <c r="B57" s="16" t="s">
        <v>65</v>
      </c>
      <c r="C57" s="87"/>
      <c r="D57" s="87"/>
      <c r="E57" s="87"/>
      <c r="F57" s="87"/>
      <c r="G57" s="87"/>
      <c r="H57" s="87"/>
    </row>
    <row r="58" spans="1:8" ht="15" customHeight="1">
      <c r="C58" s="87"/>
      <c r="D58" s="87"/>
      <c r="E58" s="87"/>
      <c r="F58" s="87"/>
      <c r="G58" s="87"/>
      <c r="H58" s="87"/>
    </row>
    <row r="59" spans="1:8" ht="15" customHeight="1">
      <c r="B59" s="16" t="s">
        <v>66</v>
      </c>
      <c r="C59" s="78" t="s">
        <v>67</v>
      </c>
      <c r="D59" s="78" t="s">
        <v>68</v>
      </c>
      <c r="E59" s="87"/>
      <c r="F59" s="87"/>
      <c r="G59" s="87"/>
      <c r="H59" s="87"/>
    </row>
    <row r="60" spans="1:8" ht="15" customHeight="1">
      <c r="B60" s="16" t="s">
        <v>69</v>
      </c>
      <c r="C60" s="61">
        <v>100</v>
      </c>
      <c r="D60" s="61">
        <v>95</v>
      </c>
      <c r="E60" s="87"/>
      <c r="F60" s="87"/>
      <c r="G60" s="87"/>
      <c r="H60" s="87"/>
    </row>
    <row r="61" spans="1:8" ht="15" customHeight="1">
      <c r="B61" s="16" t="s">
        <v>70</v>
      </c>
      <c r="C61" s="61">
        <v>102</v>
      </c>
      <c r="D61" s="61">
        <v>98</v>
      </c>
      <c r="E61" s="87"/>
      <c r="F61" s="87"/>
      <c r="G61" s="87"/>
      <c r="H61" s="87"/>
    </row>
    <row r="62" spans="1:8" ht="15" customHeight="1">
      <c r="B62" s="16" t="s">
        <v>71</v>
      </c>
      <c r="C62" s="61">
        <v>3500</v>
      </c>
      <c r="D62" s="61">
        <v>3300</v>
      </c>
      <c r="E62" s="87"/>
      <c r="F62" s="87"/>
      <c r="G62" s="87"/>
      <c r="H62" s="87"/>
    </row>
    <row r="63" spans="1:8" ht="15" customHeight="1">
      <c r="B63" s="16" t="s">
        <v>36</v>
      </c>
      <c r="C63" s="61">
        <v>1200</v>
      </c>
      <c r="D63" s="61">
        <v>1450</v>
      </c>
      <c r="E63" s="87"/>
      <c r="F63" s="87"/>
      <c r="G63" s="87"/>
      <c r="H63" s="87"/>
    </row>
    <row r="64" spans="1:8" ht="15" customHeight="1">
      <c r="C64" s="87"/>
      <c r="D64" s="87"/>
      <c r="E64" s="87"/>
      <c r="F64" s="87"/>
      <c r="G64" s="87"/>
      <c r="H64" s="87"/>
    </row>
    <row r="65" spans="2:8" ht="15" customHeight="1">
      <c r="C65" s="101" t="s">
        <v>72</v>
      </c>
      <c r="D65" s="101"/>
      <c r="E65" s="87"/>
      <c r="F65" s="87"/>
      <c r="G65" s="87"/>
      <c r="H65" s="87"/>
    </row>
    <row r="66" spans="2:8" ht="15" customHeight="1">
      <c r="C66" s="78" t="s">
        <v>67</v>
      </c>
      <c r="D66" s="78" t="s">
        <v>68</v>
      </c>
      <c r="E66" s="87"/>
      <c r="F66" s="87"/>
      <c r="G66" s="87"/>
      <c r="H66" s="87"/>
    </row>
    <row r="67" spans="2:8" ht="15" customHeight="1">
      <c r="B67" s="16" t="s">
        <v>73</v>
      </c>
      <c r="C67" s="64">
        <v>7</v>
      </c>
      <c r="D67" s="64">
        <v>6.6</v>
      </c>
      <c r="E67" s="87"/>
      <c r="F67" s="87"/>
      <c r="G67" s="87"/>
      <c r="H67" s="87"/>
    </row>
    <row r="68" spans="2:8" ht="15" customHeight="1">
      <c r="B68" s="16" t="s">
        <v>74</v>
      </c>
      <c r="C68" s="64">
        <v>6.7</v>
      </c>
      <c r="D68" s="64">
        <v>6.4</v>
      </c>
      <c r="E68" s="87"/>
      <c r="F68" s="87"/>
      <c r="G68" s="87"/>
      <c r="H68" s="87"/>
    </row>
    <row r="69" spans="2:8" ht="15" customHeight="1">
      <c r="B69" s="16" t="s">
        <v>75</v>
      </c>
      <c r="C69" s="64">
        <v>6.5</v>
      </c>
      <c r="D69" s="64">
        <v>6.2</v>
      </c>
      <c r="E69" s="87"/>
      <c r="F69" s="87"/>
      <c r="G69" s="87"/>
      <c r="H69" s="87"/>
    </row>
    <row r="70" spans="2:8" ht="15" customHeight="1">
      <c r="B70" s="16" t="s">
        <v>76</v>
      </c>
      <c r="C70" s="64">
        <v>6.3</v>
      </c>
      <c r="D70" s="64">
        <v>6</v>
      </c>
      <c r="E70" s="87"/>
      <c r="F70" s="87"/>
      <c r="G70" s="87"/>
      <c r="H70" s="87"/>
    </row>
    <row r="71" spans="2:8" ht="15" customHeight="1">
      <c r="B71" s="16" t="s">
        <v>77</v>
      </c>
      <c r="C71" s="64">
        <v>6</v>
      </c>
      <c r="D71" s="64">
        <v>5.8</v>
      </c>
      <c r="E71" s="87"/>
      <c r="F71" s="87"/>
      <c r="G71" s="87"/>
      <c r="H71" s="87"/>
    </row>
    <row r="72" spans="2:8" ht="15" customHeight="1">
      <c r="E72" s="87"/>
      <c r="F72" s="87"/>
      <c r="G72" s="87"/>
      <c r="H72" s="87"/>
    </row>
    <row r="73" spans="2:8" ht="15" customHeight="1">
      <c r="C73" s="101" t="s">
        <v>68</v>
      </c>
      <c r="D73" s="101"/>
      <c r="E73" s="87"/>
      <c r="F73" s="87"/>
      <c r="G73" s="87"/>
      <c r="H73" s="87"/>
    </row>
    <row r="74" spans="2:8" ht="15" customHeight="1">
      <c r="C74" s="78" t="s">
        <v>78</v>
      </c>
      <c r="D74" s="78" t="s">
        <v>79</v>
      </c>
      <c r="E74" s="87"/>
      <c r="F74" s="87"/>
      <c r="G74" s="87"/>
      <c r="H74" s="87"/>
    </row>
    <row r="75" spans="2:8" ht="15" customHeight="1">
      <c r="B75" s="16" t="s">
        <v>80</v>
      </c>
      <c r="C75" s="86"/>
      <c r="D75" s="86"/>
      <c r="E75" s="87"/>
      <c r="F75" s="87"/>
      <c r="G75" s="87"/>
      <c r="H75" s="87"/>
    </row>
    <row r="76" spans="2:8" ht="15" customHeight="1">
      <c r="B76" s="16" t="s">
        <v>36</v>
      </c>
      <c r="E76" s="87"/>
      <c r="F76" s="87"/>
      <c r="G76" s="87"/>
      <c r="H76" s="87"/>
    </row>
    <row r="77" spans="2:8" ht="15" customHeight="1">
      <c r="B77" s="16" t="s">
        <v>81</v>
      </c>
      <c r="E77" s="87"/>
      <c r="F77" s="87"/>
      <c r="G77" s="87"/>
      <c r="H77" s="87"/>
    </row>
    <row r="78" spans="2:8" ht="15" customHeight="1">
      <c r="B78" s="16" t="str">
        <f>B62</f>
        <v>Net debt</v>
      </c>
      <c r="E78" s="87"/>
      <c r="F78" s="87"/>
      <c r="G78" s="87"/>
      <c r="H78" s="87"/>
    </row>
    <row r="79" spans="2:8" ht="15" customHeight="1">
      <c r="B79" s="16" t="s">
        <v>56</v>
      </c>
      <c r="E79" s="87"/>
      <c r="F79" s="87"/>
      <c r="G79" s="87"/>
      <c r="H79" s="87"/>
    </row>
    <row r="80" spans="2:8" ht="15" customHeight="1">
      <c r="B80" s="16" t="str">
        <f>B61</f>
        <v>Diluted number of shares outstanding</v>
      </c>
      <c r="E80" s="87"/>
      <c r="F80" s="87"/>
      <c r="G80" s="87"/>
      <c r="H80" s="87"/>
    </row>
    <row r="81" spans="1:10" ht="15" customHeight="1">
      <c r="B81" s="16" t="s">
        <v>32</v>
      </c>
      <c r="E81" s="87"/>
      <c r="F81" s="87"/>
      <c r="G81" s="87"/>
      <c r="H81" s="87"/>
    </row>
    <row r="82" spans="1:10" ht="15" customHeight="1">
      <c r="E82" s="87"/>
      <c r="F82" s="87"/>
      <c r="G82" s="87"/>
      <c r="H82" s="87"/>
    </row>
    <row r="83" spans="1:10" ht="15" customHeight="1">
      <c r="A83" s="15" t="s">
        <v>82</v>
      </c>
      <c r="E83" s="87"/>
      <c r="F83" s="87"/>
      <c r="G83" s="87"/>
      <c r="H83" s="87"/>
    </row>
    <row r="84" spans="1:10" ht="15" customHeight="1">
      <c r="B84" s="16" t="s">
        <v>83</v>
      </c>
      <c r="E84" s="87"/>
      <c r="F84" s="87"/>
      <c r="G84" s="87"/>
      <c r="H84" s="87"/>
    </row>
    <row r="85" spans="1:10" ht="15" customHeight="1">
      <c r="B85" s="16" t="s">
        <v>84</v>
      </c>
      <c r="E85" s="87"/>
      <c r="F85" s="87"/>
      <c r="G85" s="87"/>
      <c r="H85" s="87"/>
    </row>
    <row r="86" spans="1:10" ht="15" customHeight="1">
      <c r="E86" s="87"/>
      <c r="F86" s="87"/>
      <c r="G86" s="87"/>
      <c r="H86" s="87"/>
    </row>
    <row r="87" spans="1:10" ht="15" customHeight="1">
      <c r="B87" s="16" t="s">
        <v>85</v>
      </c>
      <c r="E87" s="87"/>
      <c r="F87" s="87"/>
      <c r="G87" s="87"/>
      <c r="H87" s="87"/>
    </row>
    <row r="88" spans="1:10" ht="15" customHeight="1">
      <c r="B88" s="16" t="s">
        <v>86</v>
      </c>
      <c r="E88" s="87"/>
      <c r="F88" s="87"/>
      <c r="G88" s="87"/>
      <c r="H88" s="87"/>
    </row>
    <row r="89" spans="1:10" ht="15" customHeight="1">
      <c r="B89" s="16" t="s">
        <v>87</v>
      </c>
      <c r="E89" s="87"/>
      <c r="F89" s="87"/>
      <c r="G89" s="87"/>
      <c r="H89" s="87"/>
    </row>
    <row r="90" spans="1:10" ht="15" customHeight="1">
      <c r="E90" s="87"/>
      <c r="F90" s="87"/>
      <c r="G90" s="87"/>
      <c r="H90" s="87"/>
    </row>
    <row r="91" spans="1:10" ht="15" customHeight="1">
      <c r="B91" s="16" t="s">
        <v>88</v>
      </c>
      <c r="C91" s="61">
        <f>22491/8</f>
        <v>2811.375</v>
      </c>
      <c r="E91" s="87"/>
      <c r="F91" s="87"/>
      <c r="G91" s="87"/>
      <c r="H91" s="87"/>
    </row>
    <row r="92" spans="1:10" ht="15" customHeight="1">
      <c r="B92" s="16" t="s">
        <v>89</v>
      </c>
      <c r="C92" s="61">
        <f>1481/8</f>
        <v>185.125</v>
      </c>
      <c r="E92" s="87"/>
      <c r="F92" s="87"/>
      <c r="G92" s="87"/>
      <c r="H92" s="87"/>
    </row>
    <row r="93" spans="1:10" ht="15" customHeight="1">
      <c r="B93" s="16" t="s">
        <v>90</v>
      </c>
      <c r="C93" s="61">
        <f>348/8</f>
        <v>43.5</v>
      </c>
      <c r="E93" s="87"/>
      <c r="F93" s="87"/>
      <c r="G93" s="87"/>
      <c r="H93" s="87"/>
    </row>
    <row r="94" spans="1:10" ht="15" customHeight="1">
      <c r="E94" s="87"/>
      <c r="F94" s="87"/>
      <c r="G94" s="87"/>
      <c r="H94" s="87"/>
    </row>
    <row r="95" spans="1:10" ht="15" customHeight="1">
      <c r="C95" s="69" t="s">
        <v>91</v>
      </c>
      <c r="D95" s="69" t="s">
        <v>92</v>
      </c>
      <c r="E95" s="69" t="s">
        <v>57</v>
      </c>
      <c r="F95" s="69" t="s">
        <v>34</v>
      </c>
      <c r="G95" s="69" t="s">
        <v>35</v>
      </c>
      <c r="H95" s="69" t="s">
        <v>36</v>
      </c>
      <c r="I95" s="69" t="s">
        <v>39</v>
      </c>
      <c r="J95" s="69" t="s">
        <v>93</v>
      </c>
    </row>
    <row r="96" spans="1:10" ht="15" customHeight="1">
      <c r="B96" s="16" t="s">
        <v>94</v>
      </c>
      <c r="C96" s="62">
        <v>0.71599999999999997</v>
      </c>
      <c r="D96" s="61">
        <v>83.629199999999997</v>
      </c>
      <c r="E96" s="61">
        <v>1166.5</v>
      </c>
      <c r="F96" s="61">
        <v>4105.5349999999999</v>
      </c>
      <c r="G96" s="61">
        <v>-263.38200000000001</v>
      </c>
      <c r="H96" s="61">
        <v>-208.94800000000001</v>
      </c>
      <c r="I96" s="71" t="s">
        <v>95</v>
      </c>
      <c r="J96" s="71" t="s">
        <v>95</v>
      </c>
    </row>
    <row r="97" spans="2:11" ht="15" customHeight="1">
      <c r="B97" s="16" t="s">
        <v>96</v>
      </c>
      <c r="C97" s="62">
        <v>8.0500000000000007</v>
      </c>
      <c r="D97" s="61">
        <v>2416.77</v>
      </c>
      <c r="E97" s="61">
        <v>7517.77</v>
      </c>
      <c r="F97" s="61">
        <v>26059</v>
      </c>
      <c r="G97" s="61">
        <v>101</v>
      </c>
      <c r="H97" s="61">
        <v>1732</v>
      </c>
      <c r="I97" s="72">
        <v>74.433300000000003</v>
      </c>
      <c r="J97" s="72">
        <v>4.3405100000000001</v>
      </c>
      <c r="K97" s="65"/>
    </row>
    <row r="98" spans="2:11" ht="15" customHeight="1">
      <c r="B98" s="16" t="s">
        <v>97</v>
      </c>
      <c r="C98" s="62">
        <v>37.878900000000002</v>
      </c>
      <c r="D98" s="61">
        <v>29226.7</v>
      </c>
      <c r="E98" s="61">
        <v>32173.4</v>
      </c>
      <c r="F98" s="61">
        <v>36672.011567831003</v>
      </c>
      <c r="G98" s="61">
        <v>7362.6714928150204</v>
      </c>
      <c r="H98" s="61">
        <v>9039.7949155569095</v>
      </c>
      <c r="I98" s="72">
        <v>4.3697999999999997</v>
      </c>
      <c r="J98" s="72">
        <v>3.5590899999999999</v>
      </c>
      <c r="K98" s="65"/>
    </row>
    <row r="99" spans="2:11" ht="15" customHeight="1">
      <c r="B99" s="16" t="s">
        <v>98</v>
      </c>
      <c r="C99" s="62">
        <v>19.514900000000001</v>
      </c>
      <c r="D99" s="61">
        <v>7751.48</v>
      </c>
      <c r="E99" s="61">
        <v>6979.35</v>
      </c>
      <c r="F99" s="61">
        <v>6318.8699612617502</v>
      </c>
      <c r="G99" s="61">
        <v>927.73848342895496</v>
      </c>
      <c r="H99" s="61">
        <v>1113.8255629539501</v>
      </c>
      <c r="I99" s="72">
        <v>7.5229699999999999</v>
      </c>
      <c r="J99" s="72">
        <v>6.2661100000000003</v>
      </c>
      <c r="K99" s="65"/>
    </row>
    <row r="100" spans="2:11" ht="15" customHeight="1">
      <c r="B100" s="16" t="s">
        <v>99</v>
      </c>
      <c r="C100" s="75">
        <v>13.535</v>
      </c>
      <c r="D100" s="73">
        <v>17312.400000000001</v>
      </c>
      <c r="E100" s="61">
        <v>16491.400000000001</v>
      </c>
      <c r="F100" s="61">
        <v>6354</v>
      </c>
      <c r="G100" s="61">
        <v>1424.4</v>
      </c>
      <c r="H100" s="61">
        <v>1834.4</v>
      </c>
      <c r="I100" s="72">
        <v>11.5778</v>
      </c>
      <c r="J100" s="72">
        <v>8.9900800000000007</v>
      </c>
      <c r="K100" s="65"/>
    </row>
    <row r="101" spans="2:11" ht="15" customHeight="1">
      <c r="B101" s="16" t="s">
        <v>100</v>
      </c>
      <c r="C101" s="62">
        <v>31.7897</v>
      </c>
      <c r="D101" s="61">
        <v>18379.900000000001</v>
      </c>
      <c r="E101" s="61">
        <v>30773.4</v>
      </c>
      <c r="F101" s="61">
        <v>36784.363434076302</v>
      </c>
      <c r="G101" s="61">
        <v>6538.1537647247296</v>
      </c>
      <c r="H101" s="61">
        <v>7964.2976152896899</v>
      </c>
      <c r="I101" s="72">
        <v>4.7067399999999999</v>
      </c>
      <c r="J101" s="72">
        <v>3.8639199999999998</v>
      </c>
      <c r="K101" s="65"/>
    </row>
    <row r="102" spans="2:11" ht="15" customHeight="1">
      <c r="B102" s="16" t="s">
        <v>101</v>
      </c>
      <c r="C102" s="62">
        <v>7.0975000000000001</v>
      </c>
      <c r="D102" s="61">
        <v>14367.2</v>
      </c>
      <c r="E102" s="61">
        <v>17424.2</v>
      </c>
      <c r="F102" s="61">
        <v>22844.535459617699</v>
      </c>
      <c r="G102" s="61">
        <v>2335.9551445234702</v>
      </c>
      <c r="H102" s="61">
        <v>3641.71855975364</v>
      </c>
      <c r="I102" s="72">
        <v>7.4591099999999999</v>
      </c>
      <c r="J102" s="72">
        <v>4.7846000000000002</v>
      </c>
      <c r="K102" s="65"/>
    </row>
    <row r="103" spans="2:11" ht="15" customHeight="1">
      <c r="B103" s="16" t="s">
        <v>102</v>
      </c>
      <c r="C103" s="62">
        <v>2.2038899999999999</v>
      </c>
      <c r="D103" s="61">
        <v>4545.3</v>
      </c>
      <c r="E103" s="61">
        <v>6306.75</v>
      </c>
      <c r="F103" s="61">
        <v>10967.589325904801</v>
      </c>
      <c r="G103" s="61">
        <v>1076.5939423441901</v>
      </c>
      <c r="H103" s="61">
        <v>1850.03635346889</v>
      </c>
      <c r="I103" s="72">
        <v>5.85806</v>
      </c>
      <c r="J103" s="72">
        <v>3.4089900000000002</v>
      </c>
      <c r="K103" s="65"/>
    </row>
    <row r="104" spans="2:11" ht="15" customHeight="1">
      <c r="B104" s="16" t="s">
        <v>103</v>
      </c>
      <c r="C104" s="62">
        <v>0.55709200000000003</v>
      </c>
      <c r="D104" s="61">
        <v>7398.66</v>
      </c>
      <c r="E104" s="61">
        <v>22658.7</v>
      </c>
      <c r="F104" s="61">
        <v>15973.495989055</v>
      </c>
      <c r="G104" s="61">
        <v>1428.5261140411401</v>
      </c>
      <c r="H104" s="61">
        <v>3152.0909329393799</v>
      </c>
      <c r="I104" s="72">
        <v>15.861599999999999</v>
      </c>
      <c r="J104" s="72">
        <v>7.1884499999999996</v>
      </c>
      <c r="K104" s="65"/>
    </row>
    <row r="105" spans="2:11" ht="15" customHeight="1">
      <c r="B105" s="16" t="s">
        <v>104</v>
      </c>
      <c r="C105" s="62">
        <v>0.49898999999999999</v>
      </c>
      <c r="D105" s="61">
        <v>9437.4699999999993</v>
      </c>
      <c r="E105" s="61">
        <v>25709.1</v>
      </c>
      <c r="F105" s="61">
        <v>13457.6523289615</v>
      </c>
      <c r="G105" s="61">
        <v>1057.2973162252899</v>
      </c>
      <c r="H105" s="61">
        <v>2614.5137936010601</v>
      </c>
      <c r="I105" s="72">
        <v>24.315899999999999</v>
      </c>
      <c r="J105" s="72">
        <v>9.8332200000000007</v>
      </c>
      <c r="K105" s="65"/>
    </row>
    <row r="106" spans="2:11" ht="15" customHeight="1">
      <c r="B106" s="16" t="s">
        <v>105</v>
      </c>
      <c r="C106" s="62">
        <v>22.558499999999999</v>
      </c>
      <c r="D106" s="61">
        <v>1654.33</v>
      </c>
      <c r="E106" s="61">
        <v>13588</v>
      </c>
      <c r="F106" s="61">
        <v>9198.4795636634608</v>
      </c>
      <c r="G106" s="61">
        <v>669.58927139449702</v>
      </c>
      <c r="H106" s="61">
        <v>1984.98297912515</v>
      </c>
      <c r="I106" s="72">
        <v>20.292999999999999</v>
      </c>
      <c r="J106" s="72">
        <v>6.8453999999999997</v>
      </c>
      <c r="K106" s="65"/>
    </row>
    <row r="107" spans="2:11" ht="15" customHeight="1">
      <c r="B107" s="16" t="s">
        <v>106</v>
      </c>
      <c r="C107" s="62">
        <v>6.4549399999999997</v>
      </c>
      <c r="D107" s="61">
        <v>3521.55</v>
      </c>
      <c r="E107" s="61">
        <v>10691.6</v>
      </c>
      <c r="F107" s="61">
        <v>8763.1591277443094</v>
      </c>
      <c r="G107" s="61">
        <v>109.664654627194</v>
      </c>
      <c r="H107" s="61">
        <v>950.98959735288099</v>
      </c>
      <c r="I107" s="72">
        <v>97.493700000000004</v>
      </c>
      <c r="J107" s="72">
        <v>11.242599999999999</v>
      </c>
      <c r="K107" s="65"/>
    </row>
    <row r="108" spans="2:11" ht="15" customHeight="1">
      <c r="B108" s="16" t="s">
        <v>107</v>
      </c>
      <c r="C108" s="62">
        <v>1.04088</v>
      </c>
      <c r="D108" s="61">
        <v>1156.01</v>
      </c>
      <c r="E108" s="61">
        <v>3463.43</v>
      </c>
      <c r="F108" s="71" t="s">
        <v>7</v>
      </c>
      <c r="G108" s="71" t="s">
        <v>7</v>
      </c>
      <c r="H108" s="71" t="s">
        <v>7</v>
      </c>
      <c r="I108" s="71" t="s">
        <v>7</v>
      </c>
      <c r="J108" s="71" t="s">
        <v>7</v>
      </c>
      <c r="K108" s="65"/>
    </row>
    <row r="109" spans="2:11" ht="15" customHeight="1">
      <c r="B109" s="16" t="s">
        <v>108</v>
      </c>
      <c r="C109" s="62">
        <v>2.5769899999999999</v>
      </c>
      <c r="D109" s="61">
        <v>850.62</v>
      </c>
      <c r="E109" s="61">
        <v>1227.8399999999999</v>
      </c>
      <c r="F109" s="61">
        <v>4232.88069269061</v>
      </c>
      <c r="G109" s="61">
        <v>209.21478874981401</v>
      </c>
      <c r="H109" s="61">
        <v>372.41302549839003</v>
      </c>
      <c r="I109" s="72">
        <v>5.8687800000000001</v>
      </c>
      <c r="J109" s="72">
        <v>3.29697</v>
      </c>
      <c r="K109" s="65"/>
    </row>
    <row r="110" spans="2:11" ht="15" customHeight="1">
      <c r="B110" s="16" t="s">
        <v>109</v>
      </c>
      <c r="C110" s="62">
        <v>0.29055999999999998</v>
      </c>
      <c r="D110" s="61">
        <v>1589.62</v>
      </c>
      <c r="E110" s="61">
        <v>4034.71</v>
      </c>
      <c r="F110" s="61">
        <v>4119.4233989286804</v>
      </c>
      <c r="G110" s="61">
        <v>230.85949040226799</v>
      </c>
      <c r="H110" s="61">
        <v>723.062317789389</v>
      </c>
      <c r="I110" s="72">
        <v>17.476900000000001</v>
      </c>
      <c r="J110" s="72">
        <v>5.5800299999999998</v>
      </c>
      <c r="K110" s="65"/>
    </row>
    <row r="111" spans="2:11" ht="15" customHeight="1">
      <c r="B111" s="16" t="s">
        <v>110</v>
      </c>
      <c r="C111" s="62">
        <v>0.6754</v>
      </c>
      <c r="D111" s="61">
        <v>334.80799999999999</v>
      </c>
      <c r="E111" s="61">
        <v>741.55399999999997</v>
      </c>
      <c r="F111" s="61">
        <v>1850.10379060746</v>
      </c>
      <c r="G111" s="61">
        <v>154.54889205948399</v>
      </c>
      <c r="H111" s="61">
        <v>299.84737053978603</v>
      </c>
      <c r="I111" s="72">
        <v>4.79819</v>
      </c>
      <c r="J111" s="72">
        <v>2.4731100000000001</v>
      </c>
      <c r="K111" s="65"/>
    </row>
    <row r="112" spans="2:11" ht="15" customHeight="1">
      <c r="B112" s="16" t="s">
        <v>111</v>
      </c>
      <c r="C112" s="62">
        <v>21.405200000000001</v>
      </c>
      <c r="D112" s="61">
        <v>743.78800000000001</v>
      </c>
      <c r="E112" s="61">
        <v>877.51400000000001</v>
      </c>
      <c r="F112" s="61">
        <v>1471.5857197165501</v>
      </c>
      <c r="G112" s="61">
        <v>-21.253614270687098</v>
      </c>
      <c r="H112" s="61">
        <v>27.339050835371001</v>
      </c>
      <c r="I112" s="74" t="s">
        <v>95</v>
      </c>
      <c r="J112" s="72">
        <v>32.097499999999997</v>
      </c>
      <c r="K112" s="65"/>
    </row>
    <row r="113" spans="2:11" ht="15" customHeight="1">
      <c r="B113" s="16" t="s">
        <v>112</v>
      </c>
      <c r="C113" s="62">
        <v>24.461300000000001</v>
      </c>
      <c r="D113" s="61">
        <v>1392.39</v>
      </c>
      <c r="E113" s="61">
        <v>940.78899999999999</v>
      </c>
      <c r="F113" s="61">
        <v>1327.6373287105901</v>
      </c>
      <c r="G113" s="61">
        <v>210.83772314864899</v>
      </c>
      <c r="H113" s="61">
        <v>235.24369732823101</v>
      </c>
      <c r="I113" s="72">
        <v>4.4621399999999998</v>
      </c>
      <c r="J113" s="72">
        <v>3.9992100000000002</v>
      </c>
      <c r="K113" s="65"/>
    </row>
    <row r="114" spans="2:11" ht="15" customHeight="1">
      <c r="B114" s="16" t="s">
        <v>113</v>
      </c>
      <c r="C114" s="62">
        <v>5.1551999999999998</v>
      </c>
      <c r="D114" s="61">
        <v>527.23299999999995</v>
      </c>
      <c r="E114" s="61">
        <v>670.86300000000006</v>
      </c>
      <c r="F114" s="61">
        <v>1153.3498967595301</v>
      </c>
      <c r="G114" s="61">
        <v>58.288787611904098</v>
      </c>
      <c r="H114" s="61">
        <v>116.468259843255</v>
      </c>
      <c r="I114" s="72">
        <v>11.5093</v>
      </c>
      <c r="J114" s="72">
        <v>5.7600499999999997</v>
      </c>
      <c r="K114" s="65"/>
    </row>
    <row r="115" spans="2:11" ht="15" customHeight="1">
      <c r="B115" s="16" t="s">
        <v>114</v>
      </c>
      <c r="C115" s="62">
        <v>4.2787499999999996</v>
      </c>
      <c r="D115" s="61">
        <v>126.351</v>
      </c>
      <c r="E115" s="61">
        <v>979.66800000000001</v>
      </c>
      <c r="F115" s="61">
        <v>1029.5316636323701</v>
      </c>
      <c r="G115" s="61">
        <v>12.475694902008399</v>
      </c>
      <c r="H115" s="61">
        <v>55.6434477501316</v>
      </c>
      <c r="I115" s="72">
        <v>78.526200000000003</v>
      </c>
      <c r="J115" s="72">
        <v>17.606200000000001</v>
      </c>
      <c r="K115" s="65"/>
    </row>
    <row r="116" spans="2:11" ht="15" customHeight="1">
      <c r="B116" s="16" t="s">
        <v>115</v>
      </c>
      <c r="C116" s="62">
        <v>0.74388500000000002</v>
      </c>
      <c r="D116" s="61">
        <v>161.16800000000001</v>
      </c>
      <c r="E116" s="61">
        <v>48.808300000000003</v>
      </c>
      <c r="F116" s="71" t="s">
        <v>7</v>
      </c>
      <c r="G116" s="71" t="s">
        <v>7</v>
      </c>
      <c r="H116" s="71" t="s">
        <v>7</v>
      </c>
      <c r="I116" s="71" t="s">
        <v>7</v>
      </c>
      <c r="J116" s="71" t="s">
        <v>7</v>
      </c>
      <c r="K116" s="65"/>
    </row>
    <row r="117" spans="2:11" ht="15" customHeight="1">
      <c r="B117" s="16" t="s">
        <v>116</v>
      </c>
      <c r="C117" s="62">
        <v>9.8260000000000005</v>
      </c>
      <c r="D117" s="61">
        <v>1594.24</v>
      </c>
      <c r="E117" s="61">
        <v>1247.2</v>
      </c>
      <c r="F117" s="61">
        <v>610.59966006314801</v>
      </c>
      <c r="G117" s="61">
        <v>134.15464839685001</v>
      </c>
      <c r="H117" s="61">
        <v>143.807334099293</v>
      </c>
      <c r="I117" s="72">
        <v>9.2967300000000002</v>
      </c>
      <c r="J117" s="72">
        <v>8.6727100000000004</v>
      </c>
      <c r="K117" s="65"/>
    </row>
    <row r="118" spans="2:11" ht="15" customHeight="1">
      <c r="B118" s="16" t="s">
        <v>117</v>
      </c>
      <c r="C118" s="62">
        <v>0.63722199999999996</v>
      </c>
      <c r="D118" s="61">
        <v>1338.17</v>
      </c>
      <c r="E118" s="61">
        <v>1370.24</v>
      </c>
      <c r="F118" s="61">
        <v>608.151430959702</v>
      </c>
      <c r="G118" s="61">
        <v>37.2180937004089</v>
      </c>
      <c r="H118" s="61">
        <v>59.162986297607397</v>
      </c>
      <c r="I118" s="72">
        <v>36.816499999999998</v>
      </c>
      <c r="J118" s="72">
        <v>23.160399999999999</v>
      </c>
      <c r="K118" s="65"/>
    </row>
    <row r="119" spans="2:11" ht="15" customHeight="1">
      <c r="B119" s="16" t="s">
        <v>118</v>
      </c>
      <c r="C119" s="62">
        <v>6.25509</v>
      </c>
      <c r="D119" s="61">
        <v>55.097000000000001</v>
      </c>
      <c r="E119" s="61">
        <v>30.416899999999998</v>
      </c>
      <c r="F119" s="61">
        <v>77.189843752535594</v>
      </c>
      <c r="G119" s="61">
        <v>2.6951367825841301</v>
      </c>
      <c r="H119" s="71" t="s">
        <v>7</v>
      </c>
      <c r="I119" s="72">
        <v>11.2859</v>
      </c>
      <c r="J119" s="71" t="s">
        <v>7</v>
      </c>
      <c r="K119" s="65"/>
    </row>
    <row r="122" spans="2:11" ht="15" customHeight="1">
      <c r="C122" s="87"/>
    </row>
    <row r="123" spans="2:11" ht="15" customHeight="1">
      <c r="C123" s="87"/>
    </row>
    <row r="124" spans="2:11" ht="15" customHeight="1">
      <c r="C124" s="87"/>
    </row>
    <row r="125" spans="2:11" ht="15" customHeight="1">
      <c r="C125" s="87"/>
    </row>
    <row r="126" spans="2:11" ht="15" customHeight="1">
      <c r="C126" s="87"/>
    </row>
    <row r="127" spans="2:11" ht="15" customHeight="1">
      <c r="C127" s="87"/>
    </row>
    <row r="128" spans="2:11" ht="15" customHeight="1">
      <c r="C128" s="87"/>
    </row>
    <row r="129" spans="1:4" ht="15" customHeight="1">
      <c r="C129" s="87"/>
    </row>
    <row r="130" spans="1:4" ht="15" customHeight="1">
      <c r="C130" s="87"/>
    </row>
    <row r="131" spans="1:4" ht="15" customHeight="1">
      <c r="C131" s="87"/>
    </row>
    <row r="132" spans="1:4" ht="15" customHeight="1">
      <c r="C132" s="87"/>
    </row>
    <row r="133" spans="1:4" ht="15" customHeight="1">
      <c r="A133" s="15" t="s">
        <v>119</v>
      </c>
      <c r="C133" s="87"/>
    </row>
    <row r="139" spans="1:4" ht="15" customHeight="1">
      <c r="C139" s="61"/>
      <c r="D139" s="62"/>
    </row>
    <row r="140" spans="1:4" ht="15" customHeight="1">
      <c r="C140" s="61"/>
      <c r="D140" s="62"/>
    </row>
    <row r="141" spans="1:4" ht="15" customHeight="1">
      <c r="C141" s="61"/>
      <c r="D141" s="62"/>
    </row>
    <row r="142" spans="1:4" ht="15" customHeight="1">
      <c r="C142" s="61"/>
      <c r="D142" s="62"/>
    </row>
    <row r="148" spans="3:3" ht="15" customHeight="1">
      <c r="C148" s="63"/>
    </row>
    <row r="154" spans="3:3" ht="15" customHeight="1">
      <c r="C154" s="62"/>
    </row>
    <row r="155" spans="3:3" ht="15" customHeight="1">
      <c r="C155" s="61"/>
    </row>
    <row r="156" spans="3:3" ht="15" customHeight="1">
      <c r="C156" s="61"/>
    </row>
    <row r="157" spans="3:3" ht="15" customHeight="1">
      <c r="C157" s="61"/>
    </row>
    <row r="180" spans="3:3" ht="15" customHeight="1">
      <c r="C180" s="61"/>
    </row>
    <row r="181" spans="3:3" ht="15" customHeight="1">
      <c r="C181" s="62"/>
    </row>
    <row r="183" spans="3:3" ht="15" customHeight="1">
      <c r="C183" s="61"/>
    </row>
    <row r="184" spans="3:3" ht="15" customHeight="1">
      <c r="C184" s="62"/>
    </row>
    <row r="187" spans="3:3" ht="15" customHeight="1">
      <c r="C187" s="63"/>
    </row>
    <row r="193" spans="3:3" ht="15" customHeight="1">
      <c r="C193" s="62"/>
    </row>
    <row r="194" spans="3:3" ht="15" customHeight="1">
      <c r="C194" s="61"/>
    </row>
    <row r="195" spans="3:3" ht="15" customHeight="1">
      <c r="C195" s="61"/>
    </row>
    <row r="196" spans="3:3" ht="15" customHeight="1">
      <c r="C196" s="61"/>
    </row>
    <row r="197" spans="3:3" ht="15" customHeight="1">
      <c r="C197" s="61"/>
    </row>
    <row r="198" spans="3:3" ht="15" customHeight="1">
      <c r="C198" s="61"/>
    </row>
    <row r="199" spans="3:3" ht="15" customHeight="1">
      <c r="C199" s="61"/>
    </row>
    <row r="200" spans="3:3" ht="15" customHeight="1">
      <c r="C200" s="61"/>
    </row>
    <row r="207" spans="3:3" ht="15" customHeight="1">
      <c r="C207" s="62"/>
    </row>
    <row r="208" spans="3:3" ht="15" customHeight="1">
      <c r="C208" s="61"/>
    </row>
    <row r="209" spans="3:3" ht="15" customHeight="1">
      <c r="C209" s="61"/>
    </row>
    <row r="210" spans="3:3" ht="15" customHeight="1">
      <c r="C210" s="61"/>
    </row>
    <row r="211" spans="3:3" ht="15" customHeight="1">
      <c r="C211" s="61"/>
    </row>
    <row r="212" spans="3:3" ht="15" customHeight="1">
      <c r="C212" s="61"/>
    </row>
    <row r="213" spans="3:3" ht="15" customHeight="1">
      <c r="C213" s="61"/>
    </row>
    <row r="214" spans="3:3" ht="15" customHeight="1">
      <c r="C214" s="61"/>
    </row>
    <row r="215" spans="3:3" ht="15" customHeight="1">
      <c r="C215" s="61"/>
    </row>
    <row r="216" spans="3:3" ht="15" customHeight="1">
      <c r="C216" s="61"/>
    </row>
    <row r="217" spans="3:3" ht="15" customHeight="1">
      <c r="C217" s="61"/>
    </row>
    <row r="218" spans="3:3" ht="15" customHeight="1">
      <c r="C218" s="61"/>
    </row>
    <row r="219" spans="3:3" ht="15" customHeight="1">
      <c r="C219" s="61"/>
    </row>
    <row r="220" spans="3:3" ht="15" customHeight="1">
      <c r="C220" s="61"/>
    </row>
    <row r="221" spans="3:3" ht="15" customHeight="1">
      <c r="C221" s="61"/>
    </row>
    <row r="222" spans="3:3" ht="15" customHeight="1">
      <c r="C222" s="61"/>
    </row>
    <row r="225" spans="3:3" ht="15" customHeight="1">
      <c r="C225" s="61"/>
    </row>
    <row r="232" spans="3:3" ht="15" customHeight="1">
      <c r="C232" s="61"/>
    </row>
    <row r="233" spans="3:3" ht="15" customHeight="1">
      <c r="C233" s="61"/>
    </row>
    <row r="234" spans="3:3" ht="15" customHeight="1">
      <c r="C234" s="61"/>
    </row>
    <row r="235" spans="3:3" ht="15" customHeight="1">
      <c r="C235" s="62"/>
    </row>
    <row r="236" spans="3:3" ht="15" customHeight="1">
      <c r="C236" s="62"/>
    </row>
    <row r="237" spans="3:3" ht="15" customHeight="1">
      <c r="C237" s="62"/>
    </row>
    <row r="268" spans="3:3" ht="15" customHeight="1">
      <c r="C268" s="63"/>
    </row>
    <row r="274" spans="5:5" ht="15" customHeight="1">
      <c r="E274" s="66"/>
    </row>
  </sheetData>
  <mergeCells count="2">
    <mergeCell ref="C65:D65"/>
    <mergeCell ref="C73:D73"/>
  </mergeCells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82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734"/>
  <sheetViews>
    <sheetView zoomScaleNormal="100" workbookViewId="0"/>
  </sheetViews>
  <sheetFormatPr defaultColWidth="9.140625" defaultRowHeight="15" customHeight="1"/>
  <cols>
    <col min="1" max="1" width="1.42578125" style="15" customWidth="1"/>
    <col min="2" max="2" width="52.85546875" style="16" customWidth="1"/>
    <col min="3" max="3" width="11.42578125" customWidth="1"/>
    <col min="4" max="7" width="11" customWidth="1"/>
    <col min="8" max="9" width="15.85546875" customWidth="1"/>
    <col min="10" max="10" width="11" customWidth="1"/>
    <col min="11" max="11" width="29.85546875" customWidth="1"/>
    <col min="12" max="12" width="9.140625" customWidth="1"/>
  </cols>
  <sheetData>
    <row r="1" spans="1:10" s="46" customFormat="1" ht="45" customHeight="1">
      <c r="A1" s="5" t="s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>
      <c r="A3" s="15" t="s">
        <v>27</v>
      </c>
    </row>
    <row r="4" spans="1:10" ht="15" customHeight="1">
      <c r="B4" s="16" t="s">
        <v>120</v>
      </c>
      <c r="C4" s="87"/>
    </row>
    <row r="5" spans="1:10" ht="15" customHeight="1">
      <c r="C5" s="85"/>
    </row>
    <row r="6" spans="1:10" ht="15" customHeight="1">
      <c r="B6" s="16" t="s">
        <v>32</v>
      </c>
      <c r="C6" s="62">
        <v>4</v>
      </c>
    </row>
    <row r="7" spans="1:10" ht="15" customHeight="1">
      <c r="B7" s="16" t="s">
        <v>121</v>
      </c>
      <c r="C7" s="61">
        <v>962542</v>
      </c>
    </row>
    <row r="8" spans="1:10" ht="15" customHeight="1">
      <c r="A8" s="60"/>
      <c r="B8" s="16" t="s">
        <v>122</v>
      </c>
      <c r="C8" s="61">
        <v>53600</v>
      </c>
    </row>
    <row r="9" spans="1:10" ht="15" customHeight="1">
      <c r="B9" s="16" t="s">
        <v>123</v>
      </c>
      <c r="C9" s="87"/>
    </row>
    <row r="10" spans="1:10" ht="15" customHeight="1">
      <c r="B10" s="16" t="s">
        <v>124</v>
      </c>
      <c r="C10" s="61">
        <v>96254.2</v>
      </c>
    </row>
    <row r="11" spans="1:10" ht="15" customHeight="1">
      <c r="B11" s="16" t="s">
        <v>125</v>
      </c>
      <c r="C11" s="62">
        <f>C6*1.2*3</f>
        <v>14.399999999999999</v>
      </c>
    </row>
    <row r="13" spans="1:10" ht="15" customHeight="1">
      <c r="B13" s="16" t="s">
        <v>56</v>
      </c>
    </row>
    <row r="15" spans="1:10" ht="15" customHeight="1">
      <c r="A15" s="15" t="s">
        <v>42</v>
      </c>
    </row>
    <row r="16" spans="1:10" ht="15" customHeight="1">
      <c r="B16" s="16" t="s">
        <v>126</v>
      </c>
    </row>
    <row r="18" spans="1:3" ht="15" customHeight="1">
      <c r="B18" s="16" t="s">
        <v>127</v>
      </c>
      <c r="C18" s="62">
        <v>9.1999999999999993</v>
      </c>
    </row>
    <row r="19" spans="1:3" ht="15" customHeight="1">
      <c r="B19" s="16" t="s">
        <v>128</v>
      </c>
      <c r="C19" s="62">
        <v>1.22</v>
      </c>
    </row>
    <row r="20" spans="1:3" ht="15" customHeight="1">
      <c r="B20" s="16" t="s">
        <v>129</v>
      </c>
      <c r="C20" s="61">
        <v>962542</v>
      </c>
    </row>
    <row r="21" spans="1:3" ht="15" customHeight="1">
      <c r="B21" s="16" t="s">
        <v>130</v>
      </c>
      <c r="C21" s="61">
        <v>1026430</v>
      </c>
    </row>
    <row r="22" spans="1:3" ht="15" customHeight="1">
      <c r="B22" s="16" t="s">
        <v>131</v>
      </c>
      <c r="C22" s="61">
        <v>952344</v>
      </c>
    </row>
    <row r="23" spans="1:3" ht="15" customHeight="1">
      <c r="B23" s="16" t="s">
        <v>132</v>
      </c>
      <c r="C23" s="61">
        <v>1025624</v>
      </c>
    </row>
    <row r="24" spans="1:3" ht="15" customHeight="1">
      <c r="B24" s="16" t="s">
        <v>133</v>
      </c>
      <c r="C24" s="61">
        <v>22400</v>
      </c>
    </row>
    <row r="25" spans="1:3" ht="15" customHeight="1">
      <c r="C25" s="87"/>
    </row>
    <row r="26" spans="1:3" ht="15" customHeight="1">
      <c r="B26" s="16" t="s">
        <v>56</v>
      </c>
    </row>
    <row r="28" spans="1:3" ht="15" customHeight="1">
      <c r="A28" s="15" t="s">
        <v>52</v>
      </c>
    </row>
    <row r="29" spans="1:3" ht="15" customHeight="1">
      <c r="B29" s="16" t="s">
        <v>134</v>
      </c>
      <c r="C29" s="87"/>
    </row>
    <row r="30" spans="1:3" ht="15" customHeight="1">
      <c r="C30" s="87"/>
    </row>
    <row r="31" spans="1:3" ht="15" customHeight="1">
      <c r="B31" s="16" t="s">
        <v>32</v>
      </c>
      <c r="C31" s="62">
        <v>7.5</v>
      </c>
    </row>
    <row r="32" spans="1:3" ht="15" customHeight="1">
      <c r="B32" s="16" t="s">
        <v>129</v>
      </c>
      <c r="C32" s="61">
        <v>10000</v>
      </c>
    </row>
    <row r="33" spans="2:3" ht="15" customHeight="1">
      <c r="B33" s="16" t="s">
        <v>135</v>
      </c>
      <c r="C33" s="61">
        <v>1000</v>
      </c>
    </row>
    <row r="34" spans="2:3" ht="15" customHeight="1">
      <c r="B34" s="16" t="s">
        <v>136</v>
      </c>
      <c r="C34" s="62">
        <v>5</v>
      </c>
    </row>
    <row r="36" spans="2:3" ht="15" customHeight="1">
      <c r="B36" s="16" t="s">
        <v>137</v>
      </c>
    </row>
    <row r="37" spans="2:3" ht="15" customHeight="1">
      <c r="B37" s="16" t="s">
        <v>138</v>
      </c>
    </row>
    <row r="38" spans="2:3" ht="15" customHeight="1">
      <c r="B38" s="16" t="s">
        <v>139</v>
      </c>
    </row>
    <row r="39" spans="2:3" ht="15" customHeight="1">
      <c r="B39" s="16" t="s">
        <v>140</v>
      </c>
    </row>
    <row r="41" spans="2:3" ht="15" customHeight="1">
      <c r="B41" s="16" t="s">
        <v>141</v>
      </c>
    </row>
    <row r="42" spans="2:3" ht="15" customHeight="1">
      <c r="B42" s="16" t="s">
        <v>142</v>
      </c>
    </row>
    <row r="43" spans="2:3" ht="15" customHeight="1">
      <c r="B43" s="16" t="s">
        <v>143</v>
      </c>
    </row>
    <row r="44" spans="2:3" ht="15" customHeight="1">
      <c r="B44" s="16" t="s">
        <v>144</v>
      </c>
    </row>
    <row r="45" spans="2:3" ht="15" customHeight="1">
      <c r="B45" s="16" t="s">
        <v>145</v>
      </c>
    </row>
    <row r="46" spans="2:3" ht="15" customHeight="1">
      <c r="B46" s="16" t="s">
        <v>130</v>
      </c>
    </row>
    <row r="47" spans="2:3" ht="15" customHeight="1">
      <c r="B47" s="16" t="s">
        <v>140</v>
      </c>
    </row>
    <row r="49" spans="1:6" ht="15" customHeight="1">
      <c r="B49" s="16" t="s">
        <v>146</v>
      </c>
    </row>
    <row r="50" spans="1:6" ht="15" customHeight="1">
      <c r="B50" s="16" t="s">
        <v>145</v>
      </c>
    </row>
    <row r="51" spans="1:6" ht="15" customHeight="1">
      <c r="B51" s="16" t="s">
        <v>130</v>
      </c>
    </row>
    <row r="52" spans="1:6" ht="15" customHeight="1">
      <c r="B52" s="16" t="s">
        <v>140</v>
      </c>
    </row>
    <row r="54" spans="1:6" ht="15" customHeight="1">
      <c r="A54" s="15" t="s">
        <v>64</v>
      </c>
    </row>
    <row r="55" spans="1:6" ht="15" customHeight="1">
      <c r="B55" s="16" t="s">
        <v>147</v>
      </c>
      <c r="E55" t="s">
        <v>148</v>
      </c>
    </row>
    <row r="57" spans="1:6" ht="15" customHeight="1">
      <c r="B57" s="16" t="s">
        <v>32</v>
      </c>
      <c r="C57" s="62">
        <v>31.17</v>
      </c>
    </row>
    <row r="58" spans="1:6" ht="15" customHeight="1">
      <c r="B58" s="16" t="s">
        <v>149</v>
      </c>
      <c r="C58" s="61">
        <v>338.25402100000002</v>
      </c>
    </row>
    <row r="59" spans="1:6" ht="15" customHeight="1">
      <c r="B59" s="16" t="s">
        <v>150</v>
      </c>
      <c r="C59" s="87"/>
    </row>
    <row r="60" spans="1:6" ht="15" customHeight="1">
      <c r="C60" s="16" t="s">
        <v>151</v>
      </c>
      <c r="D60" s="84"/>
      <c r="E60" s="84"/>
      <c r="F60" s="16" t="s">
        <v>152</v>
      </c>
    </row>
    <row r="61" spans="1:6" ht="15" customHeight="1">
      <c r="C61" s="87"/>
      <c r="D61" s="84"/>
      <c r="E61" s="84"/>
    </row>
    <row r="62" spans="1:6" ht="15" customHeight="1">
      <c r="C62" s="87"/>
      <c r="D62" s="84"/>
      <c r="E62" s="84"/>
    </row>
    <row r="63" spans="1:6" ht="15" customHeight="1">
      <c r="C63" s="87"/>
      <c r="D63" s="84"/>
      <c r="E63" s="84"/>
    </row>
    <row r="64" spans="1:6" ht="15" customHeight="1">
      <c r="C64" s="87"/>
      <c r="D64" s="84"/>
      <c r="E64" s="84"/>
    </row>
    <row r="65" spans="1:5" ht="15" customHeight="1">
      <c r="C65" s="87"/>
      <c r="D65" s="84"/>
      <c r="E65" s="84"/>
    </row>
    <row r="66" spans="1:5" ht="15" customHeight="1">
      <c r="C66" s="87"/>
      <c r="D66" s="84"/>
      <c r="E66" s="84"/>
    </row>
    <row r="67" spans="1:5" ht="15" customHeight="1">
      <c r="C67" s="87"/>
      <c r="D67" s="84"/>
      <c r="E67" s="84"/>
    </row>
    <row r="68" spans="1:5" ht="15" customHeight="1">
      <c r="C68" s="87"/>
      <c r="D68" s="84"/>
      <c r="E68" s="84"/>
    </row>
    <row r="69" spans="1:5" ht="15" customHeight="1">
      <c r="C69" s="87"/>
      <c r="D69" s="84"/>
      <c r="E69" s="84"/>
    </row>
    <row r="70" spans="1:5" ht="15" customHeight="1">
      <c r="C70" s="87"/>
      <c r="D70" s="84"/>
      <c r="E70" s="84"/>
    </row>
    <row r="71" spans="1:5" ht="15" customHeight="1">
      <c r="C71" s="87"/>
      <c r="D71" s="84"/>
      <c r="E71" s="84"/>
    </row>
    <row r="72" spans="1:5" ht="15" customHeight="1">
      <c r="C72" s="87"/>
      <c r="D72" s="84"/>
      <c r="E72" s="84"/>
    </row>
    <row r="73" spans="1:5" ht="15" customHeight="1">
      <c r="B73" s="16" t="s">
        <v>149</v>
      </c>
      <c r="C73" s="87"/>
      <c r="D73" s="84"/>
      <c r="E73" s="84"/>
    </row>
    <row r="74" spans="1:5" ht="15" customHeight="1">
      <c r="B74" s="16" t="s">
        <v>153</v>
      </c>
      <c r="C74" s="87"/>
      <c r="D74" s="84"/>
      <c r="E74" s="84"/>
    </row>
    <row r="75" spans="1:5" ht="15" customHeight="1">
      <c r="B75" s="16" t="s">
        <v>154</v>
      </c>
      <c r="C75" s="87"/>
      <c r="D75" s="84"/>
      <c r="E75" s="84"/>
    </row>
    <row r="76" spans="1:5" ht="15" customHeight="1">
      <c r="B76" s="16" t="s">
        <v>155</v>
      </c>
      <c r="C76" s="87"/>
      <c r="D76" s="84"/>
      <c r="E76" s="84"/>
    </row>
    <row r="77" spans="1:5" ht="15" customHeight="1">
      <c r="B77" s="16" t="s">
        <v>156</v>
      </c>
      <c r="C77" s="87"/>
      <c r="D77" s="84"/>
      <c r="E77" s="84"/>
    </row>
    <row r="78" spans="1:5" ht="15" customHeight="1">
      <c r="B78" s="16" t="s">
        <v>140</v>
      </c>
      <c r="C78" s="87"/>
      <c r="D78" s="84"/>
      <c r="E78" s="84"/>
    </row>
    <row r="79" spans="1:5" ht="15" customHeight="1">
      <c r="C79" s="87"/>
      <c r="D79" s="84"/>
      <c r="E79" s="84"/>
    </row>
    <row r="80" spans="1:5" ht="15" customHeight="1">
      <c r="A80" s="15" t="s">
        <v>82</v>
      </c>
      <c r="C80" s="87"/>
      <c r="D80" s="84"/>
      <c r="E80" s="84"/>
    </row>
    <row r="81" spans="2:4" ht="15" customHeight="1">
      <c r="B81" s="16" t="s">
        <v>147</v>
      </c>
      <c r="C81" s="87"/>
      <c r="D81" s="84"/>
    </row>
    <row r="82" spans="2:4" ht="15" customHeight="1">
      <c r="C82" s="87"/>
      <c r="D82" s="84"/>
    </row>
    <row r="83" spans="2:4" ht="15" customHeight="1">
      <c r="B83" s="16" t="s">
        <v>32</v>
      </c>
      <c r="C83" s="62">
        <v>30.93</v>
      </c>
      <c r="D83" s="84"/>
    </row>
    <row r="84" spans="2:4" ht="15" customHeight="1">
      <c r="B84" s="16" t="s">
        <v>149</v>
      </c>
      <c r="C84" s="61">
        <v>107.76871300000001</v>
      </c>
      <c r="D84" s="84"/>
    </row>
    <row r="85" spans="2:4" ht="15" customHeight="1">
      <c r="B85" s="16" t="s">
        <v>150</v>
      </c>
      <c r="D85" s="84"/>
    </row>
    <row r="86" spans="2:4" ht="15" customHeight="1">
      <c r="D86" s="84"/>
    </row>
    <row r="87" spans="2:4" ht="15" customHeight="1">
      <c r="D87" s="84"/>
    </row>
    <row r="88" spans="2:4" ht="15" customHeight="1">
      <c r="D88" s="84"/>
    </row>
    <row r="89" spans="2:4" ht="15" customHeight="1">
      <c r="D89" s="84"/>
    </row>
    <row r="90" spans="2:4" ht="15" customHeight="1">
      <c r="D90" s="84"/>
    </row>
    <row r="91" spans="2:4" ht="15" customHeight="1">
      <c r="D91" s="84"/>
    </row>
    <row r="92" spans="2:4" ht="15" customHeight="1">
      <c r="D92" s="84"/>
    </row>
    <row r="93" spans="2:4" ht="15" customHeight="1">
      <c r="D93" s="84"/>
    </row>
    <row r="94" spans="2:4" ht="15" customHeight="1">
      <c r="D94" s="84"/>
    </row>
    <row r="95" spans="2:4" ht="15" customHeight="1">
      <c r="D95" s="84"/>
    </row>
    <row r="96" spans="2:4" ht="15" customHeight="1">
      <c r="D96" s="84"/>
    </row>
    <row r="97" spans="1:5" ht="15" customHeight="1">
      <c r="C97" t="s">
        <v>157</v>
      </c>
      <c r="D97" t="s">
        <v>158</v>
      </c>
      <c r="E97" t="s">
        <v>159</v>
      </c>
    </row>
    <row r="98" spans="1:5" ht="15" customHeight="1">
      <c r="B98" s="16" t="s">
        <v>160</v>
      </c>
      <c r="C98" s="87"/>
      <c r="D98" s="87"/>
    </row>
    <row r="99" spans="1:5" ht="15" customHeight="1">
      <c r="B99" s="16" t="s">
        <v>161</v>
      </c>
      <c r="C99" s="87"/>
      <c r="D99" s="87"/>
    </row>
    <row r="100" spans="1:5" ht="15" customHeight="1">
      <c r="B100" s="16" t="s">
        <v>162</v>
      </c>
      <c r="C100" s="87"/>
      <c r="D100" s="87"/>
    </row>
    <row r="101" spans="1:5" ht="15" customHeight="1">
      <c r="B101" s="16" t="s">
        <v>163</v>
      </c>
      <c r="C101" s="87"/>
      <c r="D101" s="87"/>
    </row>
    <row r="102" spans="1:5" ht="15" customHeight="1">
      <c r="C102" s="87"/>
      <c r="D102" s="87"/>
    </row>
    <row r="103" spans="1:5" ht="15" customHeight="1">
      <c r="C103" s="87"/>
      <c r="D103" s="87"/>
    </row>
    <row r="104" spans="1:5" ht="15" customHeight="1">
      <c r="B104" s="16" t="s">
        <v>149</v>
      </c>
      <c r="D104" s="87"/>
    </row>
    <row r="105" spans="1:5" ht="15" customHeight="1">
      <c r="B105" s="16" t="s">
        <v>155</v>
      </c>
      <c r="D105" s="87"/>
    </row>
    <row r="106" spans="1:5" ht="15" customHeight="1">
      <c r="B106" s="16" t="s">
        <v>156</v>
      </c>
      <c r="D106" s="87"/>
    </row>
    <row r="107" spans="1:5" ht="15" customHeight="1">
      <c r="B107" s="16" t="s">
        <v>32</v>
      </c>
      <c r="D107" s="87"/>
    </row>
    <row r="108" spans="1:5" ht="15" customHeight="1">
      <c r="B108" s="16" t="s">
        <v>164</v>
      </c>
      <c r="D108" s="87"/>
    </row>
    <row r="109" spans="1:5" ht="15" customHeight="1">
      <c r="D109" s="87"/>
    </row>
    <row r="110" spans="1:5" ht="15" customHeight="1">
      <c r="A110" s="15" t="s">
        <v>165</v>
      </c>
      <c r="D110" s="87"/>
    </row>
    <row r="111" spans="1:5" ht="15" customHeight="1">
      <c r="B111" s="16" t="s">
        <v>147</v>
      </c>
      <c r="D111" s="87"/>
    </row>
    <row r="112" spans="1:5" ht="15" customHeight="1">
      <c r="D112" s="87"/>
    </row>
    <row r="113" spans="2:4" ht="15" customHeight="1">
      <c r="B113" s="16" t="s">
        <v>32</v>
      </c>
      <c r="C113" s="62">
        <v>7.48</v>
      </c>
      <c r="D113" s="87"/>
    </row>
    <row r="114" spans="2:4" ht="15" customHeight="1">
      <c r="B114" s="16" t="s">
        <v>149</v>
      </c>
      <c r="C114" s="61">
        <v>62.534965</v>
      </c>
      <c r="D114" s="87"/>
    </row>
    <row r="115" spans="2:4" ht="15" customHeight="1">
      <c r="B115" s="16" t="s">
        <v>150</v>
      </c>
      <c r="C115" s="87"/>
      <c r="D115" s="87"/>
    </row>
    <row r="116" spans="2:4" ht="15" customHeight="1">
      <c r="C116" s="87"/>
      <c r="D116" s="87"/>
    </row>
    <row r="117" spans="2:4" ht="15" customHeight="1">
      <c r="B117" s="16" t="s">
        <v>150</v>
      </c>
      <c r="D117" s="87"/>
    </row>
    <row r="118" spans="2:4" ht="15" customHeight="1">
      <c r="D118" s="87"/>
    </row>
    <row r="119" spans="2:4" ht="15" customHeight="1">
      <c r="D119" s="87"/>
    </row>
    <row r="120" spans="2:4" ht="15" customHeight="1">
      <c r="D120" s="87"/>
    </row>
    <row r="121" spans="2:4" ht="15" customHeight="1">
      <c r="D121" s="87"/>
    </row>
    <row r="122" spans="2:4" ht="15" customHeight="1">
      <c r="D122" s="87"/>
    </row>
    <row r="123" spans="2:4" ht="15" customHeight="1">
      <c r="D123" s="87"/>
    </row>
    <row r="124" spans="2:4" ht="15" customHeight="1">
      <c r="D124" s="87"/>
    </row>
    <row r="125" spans="2:4" ht="15" customHeight="1">
      <c r="D125" s="87"/>
    </row>
    <row r="126" spans="2:4" ht="15" customHeight="1">
      <c r="D126" s="87"/>
    </row>
    <row r="127" spans="2:4" ht="15" customHeight="1">
      <c r="D127" s="87"/>
    </row>
    <row r="128" spans="2:4" ht="15" customHeight="1">
      <c r="D128" s="87"/>
    </row>
    <row r="129" spans="2:4" ht="15" customHeight="1">
      <c r="D129" s="87"/>
    </row>
    <row r="130" spans="2:4" ht="15" customHeight="1">
      <c r="D130" s="87"/>
    </row>
    <row r="131" spans="2:4" ht="15" customHeight="1">
      <c r="D131" s="87"/>
    </row>
    <row r="132" spans="2:4" ht="15" customHeight="1">
      <c r="D132" s="87"/>
    </row>
    <row r="133" spans="2:4" ht="15" customHeight="1">
      <c r="D133" s="87"/>
    </row>
    <row r="134" spans="2:4" ht="15" customHeight="1">
      <c r="D134" s="87"/>
    </row>
    <row r="135" spans="2:4" ht="15" customHeight="1">
      <c r="D135" s="87"/>
    </row>
    <row r="136" spans="2:4" ht="15" customHeight="1">
      <c r="D136" s="87"/>
    </row>
    <row r="137" spans="2:4" ht="15" customHeight="1">
      <c r="D137" s="87"/>
    </row>
    <row r="138" spans="2:4" ht="15" customHeight="1">
      <c r="B138" s="16" t="s">
        <v>149</v>
      </c>
      <c r="D138" s="87"/>
    </row>
    <row r="139" spans="2:4" ht="15" customHeight="1">
      <c r="B139" s="16" t="s">
        <v>166</v>
      </c>
      <c r="C139" s="87"/>
      <c r="D139" s="87"/>
    </row>
    <row r="140" spans="2:4" ht="15" customHeight="1">
      <c r="B140" s="16" t="s">
        <v>167</v>
      </c>
      <c r="C140" s="87"/>
      <c r="D140" s="87"/>
    </row>
    <row r="141" spans="2:4" ht="15" customHeight="1">
      <c r="B141" s="16" t="s">
        <v>168</v>
      </c>
      <c r="C141" s="87"/>
      <c r="D141" s="87"/>
    </row>
    <row r="142" spans="2:4" ht="15" customHeight="1">
      <c r="B142" s="16" t="s">
        <v>169</v>
      </c>
      <c r="C142" s="87"/>
      <c r="D142" s="87"/>
    </row>
    <row r="143" spans="2:4" ht="15" customHeight="1">
      <c r="B143" s="16" t="s">
        <v>170</v>
      </c>
      <c r="C143" s="87"/>
      <c r="D143" s="87"/>
    </row>
    <row r="144" spans="2:4" ht="15" customHeight="1">
      <c r="B144" s="16" t="s">
        <v>171</v>
      </c>
      <c r="C144" s="87"/>
      <c r="D144" s="87"/>
    </row>
    <row r="145" spans="1:5" ht="15" customHeight="1">
      <c r="B145" s="16" t="s">
        <v>156</v>
      </c>
      <c r="C145" s="87"/>
      <c r="D145" s="87"/>
    </row>
    <row r="146" spans="1:5" ht="15" customHeight="1">
      <c r="B146" s="16" t="s">
        <v>32</v>
      </c>
      <c r="D146" s="87"/>
    </row>
    <row r="147" spans="1:5" ht="15" customHeight="1">
      <c r="B147" s="16" t="s">
        <v>140</v>
      </c>
      <c r="D147" s="87"/>
    </row>
    <row r="148" spans="1:5" ht="15" customHeight="1">
      <c r="D148" s="87"/>
    </row>
    <row r="149" spans="1:5" ht="15" customHeight="1">
      <c r="A149" s="15" t="s">
        <v>172</v>
      </c>
      <c r="D149" s="87"/>
    </row>
    <row r="150" spans="1:5" ht="15" customHeight="1">
      <c r="B150" s="16" t="s">
        <v>147</v>
      </c>
      <c r="D150" s="87"/>
      <c r="E150" t="s">
        <v>173</v>
      </c>
    </row>
    <row r="151" spans="1:5" ht="15" customHeight="1">
      <c r="D151" s="87"/>
    </row>
    <row r="152" spans="1:5" ht="15" customHeight="1">
      <c r="B152" s="16" t="s">
        <v>32</v>
      </c>
      <c r="C152" s="62">
        <v>0.96</v>
      </c>
      <c r="D152" s="87"/>
    </row>
    <row r="153" spans="1:5" ht="15" customHeight="1">
      <c r="B153" s="16" t="s">
        <v>174</v>
      </c>
      <c r="C153" s="61">
        <f>66.27118+4.394354</f>
        <v>70.665534000000008</v>
      </c>
      <c r="D153" s="87"/>
    </row>
    <row r="154" spans="1:5" ht="15" customHeight="1">
      <c r="B154" s="16" t="s">
        <v>175</v>
      </c>
      <c r="C154" s="87"/>
      <c r="D154" s="87"/>
    </row>
    <row r="155" spans="1:5" ht="15" customHeight="1">
      <c r="C155" s="87"/>
      <c r="D155" s="87"/>
    </row>
    <row r="156" spans="1:5" ht="15" customHeight="1">
      <c r="C156" s="87"/>
      <c r="D156" s="87"/>
    </row>
    <row r="157" spans="1:5" ht="15" customHeight="1">
      <c r="C157" s="87"/>
      <c r="D157" s="87"/>
    </row>
    <row r="158" spans="1:5" ht="15" customHeight="1">
      <c r="C158" s="87"/>
      <c r="D158" s="87"/>
    </row>
    <row r="159" spans="1:5" ht="15" customHeight="1">
      <c r="C159" s="87"/>
      <c r="D159" s="87"/>
    </row>
    <row r="160" spans="1:5" ht="15" customHeight="1">
      <c r="C160" s="87"/>
      <c r="D160" s="87"/>
    </row>
    <row r="161" spans="3:4" ht="15" customHeight="1">
      <c r="C161" s="87"/>
      <c r="D161" s="87"/>
    </row>
    <row r="162" spans="3:4" ht="15" customHeight="1">
      <c r="C162" s="87"/>
      <c r="D162" s="87"/>
    </row>
    <row r="163" spans="3:4" ht="15" customHeight="1">
      <c r="C163" s="87"/>
      <c r="D163" s="87"/>
    </row>
    <row r="164" spans="3:4" ht="15" customHeight="1">
      <c r="C164" s="87"/>
      <c r="D164" s="87"/>
    </row>
    <row r="165" spans="3:4" ht="15" customHeight="1">
      <c r="C165" s="87"/>
      <c r="D165" s="87"/>
    </row>
    <row r="166" spans="3:4" ht="15" customHeight="1">
      <c r="C166" s="87"/>
      <c r="D166" s="87"/>
    </row>
    <row r="167" spans="3:4" ht="15" customHeight="1">
      <c r="C167" s="87"/>
      <c r="D167" s="87"/>
    </row>
    <row r="168" spans="3:4" ht="15" customHeight="1">
      <c r="C168" s="87"/>
      <c r="D168" s="87"/>
    </row>
    <row r="169" spans="3:4" ht="15" customHeight="1">
      <c r="C169" s="87"/>
      <c r="D169" s="87"/>
    </row>
    <row r="170" spans="3:4" ht="15" customHeight="1">
      <c r="C170" s="87"/>
      <c r="D170" s="87"/>
    </row>
    <row r="171" spans="3:4" ht="15" customHeight="1">
      <c r="C171" s="87"/>
      <c r="D171" s="87"/>
    </row>
    <row r="172" spans="3:4" ht="15" customHeight="1">
      <c r="C172" s="87"/>
      <c r="D172" s="87"/>
    </row>
    <row r="173" spans="3:4" ht="15" customHeight="1">
      <c r="C173" s="87"/>
      <c r="D173" s="87"/>
    </row>
    <row r="174" spans="3:4" ht="15" customHeight="1">
      <c r="C174" s="87"/>
      <c r="D174" s="87"/>
    </row>
    <row r="175" spans="3:4" ht="15" customHeight="1">
      <c r="C175" s="87"/>
      <c r="D175" s="87"/>
    </row>
    <row r="176" spans="3:4" ht="15" customHeight="1">
      <c r="C176" s="87"/>
      <c r="D176" s="87"/>
    </row>
    <row r="177" spans="1:5" ht="15" customHeight="1">
      <c r="C177" s="87"/>
      <c r="D177" s="87"/>
    </row>
    <row r="178" spans="1:5" ht="15" customHeight="1">
      <c r="C178" s="87"/>
      <c r="D178" s="87"/>
    </row>
    <row r="179" spans="1:5" ht="15" customHeight="1">
      <c r="C179" s="87"/>
      <c r="D179" s="87"/>
    </row>
    <row r="180" spans="1:5" ht="15" customHeight="1">
      <c r="C180" s="87"/>
      <c r="D180" s="87"/>
    </row>
    <row r="181" spans="1:5" ht="15" customHeight="1">
      <c r="C181" s="87"/>
      <c r="D181" s="87"/>
    </row>
    <row r="182" spans="1:5" ht="15" customHeight="1">
      <c r="B182" s="16" t="s">
        <v>149</v>
      </c>
      <c r="C182" s="87"/>
      <c r="D182" s="87"/>
    </row>
    <row r="183" spans="1:5" ht="15" customHeight="1">
      <c r="B183" s="16" t="s">
        <v>176</v>
      </c>
      <c r="C183" s="87"/>
      <c r="D183" s="87"/>
    </row>
    <row r="184" spans="1:5" ht="15" customHeight="1">
      <c r="B184" s="16" t="s">
        <v>154</v>
      </c>
      <c r="C184" s="87"/>
      <c r="D184" s="87"/>
    </row>
    <row r="185" spans="1:5" ht="15" customHeight="1">
      <c r="B185" s="16" t="s">
        <v>155</v>
      </c>
      <c r="C185" s="87"/>
      <c r="D185" s="87"/>
    </row>
    <row r="186" spans="1:5" ht="15" customHeight="1">
      <c r="B186" s="16" t="s">
        <v>177</v>
      </c>
      <c r="C186" s="87"/>
      <c r="D186" s="87"/>
    </row>
    <row r="187" spans="1:5" ht="15" customHeight="1">
      <c r="B187" s="16" t="s">
        <v>156</v>
      </c>
      <c r="C187" s="87"/>
      <c r="D187" s="87"/>
    </row>
    <row r="188" spans="1:5" ht="15" customHeight="1">
      <c r="B188" s="16" t="s">
        <v>164</v>
      </c>
      <c r="C188" s="87"/>
      <c r="D188" s="87"/>
    </row>
    <row r="189" spans="1:5" ht="15" customHeight="1">
      <c r="C189" s="87"/>
      <c r="D189" s="87"/>
    </row>
    <row r="190" spans="1:5" ht="15" customHeight="1">
      <c r="A190" s="15" t="s">
        <v>178</v>
      </c>
      <c r="C190" s="87"/>
      <c r="D190" s="87"/>
    </row>
    <row r="191" spans="1:5" ht="15" customHeight="1">
      <c r="B191" s="16" t="s">
        <v>147</v>
      </c>
      <c r="C191" s="87"/>
      <c r="D191" s="87"/>
      <c r="E191" t="s">
        <v>179</v>
      </c>
    </row>
    <row r="192" spans="1:5" ht="15" customHeight="1">
      <c r="C192" s="87"/>
      <c r="D192" s="87"/>
    </row>
    <row r="193" spans="2:6" ht="15" customHeight="1">
      <c r="B193" s="16" t="s">
        <v>180</v>
      </c>
      <c r="C193" s="61">
        <v>292.58062699999999</v>
      </c>
      <c r="D193" s="16" t="s">
        <v>181</v>
      </c>
    </row>
    <row r="194" spans="2:6" ht="15" customHeight="1">
      <c r="B194" s="16" t="s">
        <v>182</v>
      </c>
      <c r="C194" s="61">
        <v>50.199837000000002</v>
      </c>
      <c r="D194" s="16" t="s">
        <v>183</v>
      </c>
      <c r="F194" s="84"/>
    </row>
    <row r="195" spans="2:6" ht="15" customHeight="1">
      <c r="B195" s="16" t="s">
        <v>184</v>
      </c>
      <c r="C195" s="61">
        <v>345.53930300000002</v>
      </c>
      <c r="D195" s="16" t="s">
        <v>185</v>
      </c>
      <c r="F195" s="84"/>
    </row>
    <row r="196" spans="2:6" ht="15" customHeight="1">
      <c r="B196" s="16" t="s">
        <v>186</v>
      </c>
      <c r="C196" s="62">
        <v>762.88</v>
      </c>
      <c r="F196" s="84"/>
    </row>
    <row r="197" spans="2:6" ht="15" customHeight="1">
      <c r="B197" s="16" t="s">
        <v>187</v>
      </c>
      <c r="C197" s="62">
        <v>743.38</v>
      </c>
      <c r="F197" s="84"/>
    </row>
    <row r="198" spans="2:6" ht="15" customHeight="1">
      <c r="B198" s="16" t="s">
        <v>188</v>
      </c>
      <c r="C198" s="87"/>
      <c r="F198" s="84"/>
    </row>
    <row r="199" spans="2:6" ht="15" customHeight="1">
      <c r="F199" s="84"/>
    </row>
    <row r="200" spans="2:6" ht="15" customHeight="1">
      <c r="F200" s="84"/>
    </row>
    <row r="201" spans="2:6" ht="15" customHeight="1">
      <c r="F201" s="84"/>
    </row>
    <row r="202" spans="2:6" ht="15" customHeight="1">
      <c r="F202" s="84"/>
    </row>
    <row r="203" spans="2:6" ht="15" customHeight="1">
      <c r="F203" s="84"/>
    </row>
    <row r="204" spans="2:6" ht="15" customHeight="1">
      <c r="F204" s="84"/>
    </row>
    <row r="205" spans="2:6" ht="15" customHeight="1">
      <c r="F205" s="84"/>
    </row>
    <row r="206" spans="2:6" ht="15" customHeight="1">
      <c r="F206" s="84"/>
    </row>
    <row r="207" spans="2:6" ht="15" customHeight="1">
      <c r="F207" s="84"/>
    </row>
    <row r="208" spans="2:6" ht="15" customHeight="1">
      <c r="F208" s="84"/>
    </row>
    <row r="209" spans="6:6" ht="15" customHeight="1">
      <c r="F209" s="84"/>
    </row>
    <row r="210" spans="6:6" ht="15" customHeight="1">
      <c r="F210" s="84"/>
    </row>
    <row r="211" spans="6:6" ht="15" customHeight="1">
      <c r="F211" s="84"/>
    </row>
    <row r="212" spans="6:6" ht="15" customHeight="1">
      <c r="F212" s="84"/>
    </row>
    <row r="213" spans="6:6" ht="15" customHeight="1">
      <c r="F213" s="84"/>
    </row>
    <row r="214" spans="6:6" ht="15" customHeight="1">
      <c r="F214" s="84"/>
    </row>
    <row r="215" spans="6:6" ht="15" customHeight="1">
      <c r="F215" s="84"/>
    </row>
    <row r="216" spans="6:6" ht="15" customHeight="1">
      <c r="F216" s="84"/>
    </row>
    <row r="217" spans="6:6" ht="15" customHeight="1">
      <c r="F217" s="84"/>
    </row>
    <row r="218" spans="6:6" ht="15" customHeight="1">
      <c r="F218" s="84"/>
    </row>
    <row r="219" spans="6:6" ht="15" customHeight="1">
      <c r="F219" s="84"/>
    </row>
    <row r="220" spans="6:6" ht="15" customHeight="1">
      <c r="F220" s="84"/>
    </row>
    <row r="221" spans="6:6" ht="15" customHeight="1">
      <c r="F221" s="84"/>
    </row>
    <row r="222" spans="6:6" ht="15" customHeight="1">
      <c r="F222" s="84"/>
    </row>
    <row r="223" spans="6:6" ht="15" customHeight="1">
      <c r="F223" s="84"/>
    </row>
    <row r="224" spans="6:6" ht="15" customHeight="1">
      <c r="F224" s="84"/>
    </row>
    <row r="225" spans="1:6" ht="15" customHeight="1">
      <c r="F225" s="84"/>
    </row>
    <row r="226" spans="1:6" ht="15" customHeight="1">
      <c r="B226" s="16" t="s">
        <v>180</v>
      </c>
      <c r="F226" s="84"/>
    </row>
    <row r="227" spans="1:6" ht="15" customHeight="1">
      <c r="B227" s="16" t="s">
        <v>182</v>
      </c>
      <c r="F227" s="84"/>
    </row>
    <row r="228" spans="1:6" ht="15" customHeight="1">
      <c r="B228" s="16" t="s">
        <v>189</v>
      </c>
      <c r="F228" s="84"/>
    </row>
    <row r="229" spans="1:6" ht="15" customHeight="1">
      <c r="B229" s="16" t="s">
        <v>190</v>
      </c>
      <c r="F229" s="84"/>
    </row>
    <row r="230" spans="1:6" ht="15" customHeight="1">
      <c r="B230" s="16" t="s">
        <v>191</v>
      </c>
      <c r="F230" s="84"/>
    </row>
    <row r="231" spans="1:6" ht="15" customHeight="1">
      <c r="B231" s="16" t="s">
        <v>176</v>
      </c>
      <c r="C231" s="87"/>
      <c r="F231" s="84"/>
    </row>
    <row r="232" spans="1:6" ht="15" customHeight="1">
      <c r="B232" s="16" t="s">
        <v>154</v>
      </c>
      <c r="C232" s="87"/>
      <c r="F232" s="84"/>
    </row>
    <row r="233" spans="1:6" ht="15" customHeight="1">
      <c r="B233" s="16" t="s">
        <v>155</v>
      </c>
      <c r="F233" s="84"/>
    </row>
    <row r="234" spans="1:6" ht="15" customHeight="1">
      <c r="B234" s="16" t="s">
        <v>192</v>
      </c>
      <c r="C234" s="87"/>
      <c r="F234" s="84"/>
    </row>
    <row r="235" spans="1:6" ht="15" customHeight="1">
      <c r="B235" s="16" t="s">
        <v>193</v>
      </c>
      <c r="C235" s="87"/>
      <c r="F235" s="84"/>
    </row>
    <row r="236" spans="1:6" ht="15" customHeight="1">
      <c r="B236" s="16" t="s">
        <v>194</v>
      </c>
      <c r="C236" s="87"/>
      <c r="F236" s="84"/>
    </row>
    <row r="237" spans="1:6" ht="15" customHeight="1">
      <c r="B237" s="16" t="s">
        <v>195</v>
      </c>
      <c r="C237" s="87"/>
      <c r="F237" s="84"/>
    </row>
    <row r="238" spans="1:6" ht="15" customHeight="1">
      <c r="C238" s="87"/>
      <c r="F238" s="84"/>
    </row>
    <row r="239" spans="1:6" ht="15" customHeight="1">
      <c r="A239" s="15" t="s">
        <v>196</v>
      </c>
      <c r="C239" s="87"/>
      <c r="F239" s="84"/>
    </row>
    <row r="240" spans="1:6" ht="15" customHeight="1">
      <c r="B240" s="16" t="s">
        <v>147</v>
      </c>
      <c r="C240" s="87"/>
      <c r="F240" s="84"/>
    </row>
    <row r="241" spans="2:6" ht="15" customHeight="1">
      <c r="C241" s="87"/>
      <c r="F241" s="84"/>
    </row>
    <row r="242" spans="2:6" ht="15" customHeight="1">
      <c r="B242" s="16" t="s">
        <v>32</v>
      </c>
      <c r="C242" s="62">
        <v>11.69</v>
      </c>
      <c r="F242" s="84"/>
    </row>
    <row r="243" spans="2:6" ht="15" customHeight="1">
      <c r="B243" s="16" t="s">
        <v>174</v>
      </c>
      <c r="C243" s="61">
        <v>17.412151999999999</v>
      </c>
      <c r="F243" s="84"/>
    </row>
    <row r="244" spans="2:6" ht="15" customHeight="1">
      <c r="C244" s="87"/>
      <c r="F244" s="84"/>
    </row>
    <row r="245" spans="2:6" ht="15" customHeight="1">
      <c r="F245" s="84"/>
    </row>
    <row r="246" spans="2:6" ht="15" customHeight="1">
      <c r="F246" s="84"/>
    </row>
    <row r="247" spans="2:6" ht="15" customHeight="1">
      <c r="F247" s="84"/>
    </row>
    <row r="248" spans="2:6" ht="15" customHeight="1">
      <c r="F248" s="84"/>
    </row>
    <row r="249" spans="2:6" ht="15" customHeight="1">
      <c r="F249" s="84"/>
    </row>
    <row r="250" spans="2:6" ht="15" customHeight="1">
      <c r="F250" s="84"/>
    </row>
    <row r="251" spans="2:6" ht="15" customHeight="1">
      <c r="F251" s="84"/>
    </row>
    <row r="252" spans="2:6" ht="15" customHeight="1">
      <c r="F252" s="84"/>
    </row>
    <row r="253" spans="2:6" ht="15" customHeight="1">
      <c r="F253" s="84"/>
    </row>
    <row r="254" spans="2:6" ht="15" customHeight="1">
      <c r="F254" s="84"/>
    </row>
    <row r="255" spans="2:6" ht="15" customHeight="1">
      <c r="F255" s="84"/>
    </row>
    <row r="256" spans="2:6" ht="15" customHeight="1">
      <c r="F256" s="84"/>
    </row>
    <row r="257" spans="6:6" ht="15" customHeight="1">
      <c r="F257" s="84"/>
    </row>
    <row r="258" spans="6:6" ht="15" customHeight="1">
      <c r="F258" s="84"/>
    </row>
    <row r="259" spans="6:6" ht="15" customHeight="1">
      <c r="F259" s="84"/>
    </row>
    <row r="260" spans="6:6" ht="15" customHeight="1">
      <c r="F260" s="84"/>
    </row>
    <row r="261" spans="6:6" ht="15" customHeight="1">
      <c r="F261" s="84"/>
    </row>
    <row r="262" spans="6:6" ht="15" customHeight="1">
      <c r="F262" s="84"/>
    </row>
    <row r="263" spans="6:6" ht="15" customHeight="1">
      <c r="F263" s="84"/>
    </row>
    <row r="264" spans="6:6" ht="15" customHeight="1">
      <c r="F264" s="84"/>
    </row>
    <row r="265" spans="6:6" ht="15" customHeight="1">
      <c r="F265" s="84"/>
    </row>
    <row r="266" spans="6:6" ht="15" customHeight="1">
      <c r="F266" s="84"/>
    </row>
    <row r="267" spans="6:6" ht="15" customHeight="1">
      <c r="F267" s="84"/>
    </row>
    <row r="268" spans="6:6" ht="15" customHeight="1">
      <c r="F268" s="84"/>
    </row>
    <row r="269" spans="6:6" ht="15" customHeight="1">
      <c r="F269" s="84"/>
    </row>
    <row r="270" spans="6:6" ht="15" customHeight="1">
      <c r="F270" s="84"/>
    </row>
    <row r="271" spans="6:6" ht="15" customHeight="1">
      <c r="F271" s="84"/>
    </row>
    <row r="272" spans="6:6" ht="15" customHeight="1">
      <c r="F272" s="84"/>
    </row>
    <row r="273" spans="2:6" ht="15" customHeight="1">
      <c r="F273" s="84"/>
    </row>
    <row r="274" spans="2:6" ht="15" customHeight="1">
      <c r="F274" s="84"/>
    </row>
    <row r="275" spans="2:6" ht="15" customHeight="1">
      <c r="F275" s="84"/>
    </row>
    <row r="276" spans="2:6" ht="15" customHeight="1">
      <c r="F276" s="84"/>
    </row>
    <row r="277" spans="2:6" ht="15" customHeight="1">
      <c r="F277" s="84"/>
    </row>
    <row r="278" spans="2:6" ht="15" customHeight="1">
      <c r="F278" s="84"/>
    </row>
    <row r="279" spans="2:6" ht="15" customHeight="1">
      <c r="F279" s="84"/>
    </row>
    <row r="280" spans="2:6" ht="15" customHeight="1">
      <c r="F280" s="84"/>
    </row>
    <row r="281" spans="2:6" ht="15" customHeight="1">
      <c r="F281" s="84"/>
    </row>
    <row r="282" spans="2:6" ht="15" customHeight="1">
      <c r="B282" s="16" t="s">
        <v>149</v>
      </c>
      <c r="F282" s="84"/>
    </row>
    <row r="283" spans="2:6" ht="15" customHeight="1">
      <c r="B283" s="16" t="s">
        <v>176</v>
      </c>
      <c r="C283" s="87"/>
      <c r="F283" s="84"/>
    </row>
    <row r="284" spans="2:6" ht="15" customHeight="1">
      <c r="B284" s="16" t="s">
        <v>154</v>
      </c>
      <c r="C284" s="87"/>
      <c r="F284" s="84"/>
    </row>
    <row r="285" spans="2:6" ht="15" customHeight="1">
      <c r="B285" s="16" t="s">
        <v>155</v>
      </c>
      <c r="F285" s="84"/>
    </row>
    <row r="286" spans="2:6" ht="15" customHeight="1">
      <c r="C286" s="87"/>
      <c r="F286" s="84"/>
    </row>
    <row r="287" spans="2:6" ht="15" customHeight="1">
      <c r="B287" s="16" t="s">
        <v>156</v>
      </c>
      <c r="C287" s="87"/>
      <c r="F287" s="84"/>
    </row>
    <row r="288" spans="2:6" ht="15" customHeight="1">
      <c r="B288" s="16" t="s">
        <v>164</v>
      </c>
      <c r="C288" s="87"/>
      <c r="F288" s="84"/>
    </row>
    <row r="289" spans="1:6" ht="15" customHeight="1">
      <c r="C289" s="87"/>
      <c r="F289" s="84"/>
    </row>
    <row r="290" spans="1:6" ht="15" customHeight="1">
      <c r="A290" s="15" t="s">
        <v>197</v>
      </c>
      <c r="C290" s="87"/>
      <c r="F290" s="84"/>
    </row>
    <row r="291" spans="1:6" ht="15" customHeight="1">
      <c r="B291" s="16" t="s">
        <v>198</v>
      </c>
      <c r="C291" s="87"/>
      <c r="F291" s="84"/>
    </row>
    <row r="292" spans="1:6" ht="15" customHeight="1">
      <c r="C292" s="87"/>
      <c r="F292" s="84"/>
    </row>
    <row r="293" spans="1:6" ht="15" customHeight="1">
      <c r="B293" s="16" t="s">
        <v>32</v>
      </c>
      <c r="C293" s="62">
        <v>24.98</v>
      </c>
      <c r="F293" s="84"/>
    </row>
    <row r="294" spans="1:6" ht="15" customHeight="1">
      <c r="B294" s="16" t="s">
        <v>130</v>
      </c>
      <c r="C294" s="61">
        <v>613.34536500000002</v>
      </c>
      <c r="F294" s="84"/>
    </row>
    <row r="295" spans="1:6" ht="15" customHeight="1">
      <c r="B295" s="16" t="s">
        <v>199</v>
      </c>
      <c r="C295" s="61">
        <v>27799.200000000001</v>
      </c>
      <c r="F295" s="84"/>
    </row>
    <row r="296" spans="1:6" ht="15" customHeight="1">
      <c r="B296" s="16" t="s">
        <v>200</v>
      </c>
      <c r="C296" s="61">
        <v>21829.500000000007</v>
      </c>
      <c r="F296" s="84"/>
    </row>
    <row r="297" spans="1:6" ht="15" customHeight="1">
      <c r="B297" s="16" t="s">
        <v>201</v>
      </c>
      <c r="C297" s="61">
        <v>233657.59500000003</v>
      </c>
      <c r="F297" s="84"/>
    </row>
    <row r="298" spans="1:6" ht="15" customHeight="1">
      <c r="B298" s="16" t="s">
        <v>202</v>
      </c>
      <c r="C298" s="61">
        <v>17063.190000000002</v>
      </c>
      <c r="F298" s="84"/>
    </row>
    <row r="299" spans="1:6" ht="15" customHeight="1">
      <c r="F299" s="84"/>
    </row>
    <row r="300" spans="1:6" ht="15" customHeight="1">
      <c r="F300" s="84"/>
    </row>
    <row r="301" spans="1:6" ht="15" customHeight="1">
      <c r="F301" s="84"/>
    </row>
    <row r="302" spans="1:6" ht="15" customHeight="1">
      <c r="F302" s="84"/>
    </row>
    <row r="303" spans="1:6" ht="15" customHeight="1">
      <c r="F303" s="84"/>
    </row>
    <row r="304" spans="1:6" ht="15" customHeight="1">
      <c r="F304" s="84"/>
    </row>
    <row r="305" spans="1:6" ht="15" customHeight="1">
      <c r="F305" s="84"/>
    </row>
    <row r="306" spans="1:6" ht="15" customHeight="1">
      <c r="F306" s="84"/>
    </row>
    <row r="307" spans="1:6" ht="15" customHeight="1">
      <c r="F307" s="84"/>
    </row>
    <row r="308" spans="1:6" ht="15" customHeight="1">
      <c r="A308" s="15" t="s">
        <v>203</v>
      </c>
      <c r="F308" s="84"/>
    </row>
    <row r="309" spans="1:6" ht="15" customHeight="1">
      <c r="B309" s="16" t="s">
        <v>198</v>
      </c>
      <c r="F309" s="84"/>
    </row>
    <row r="310" spans="1:6" ht="15" customHeight="1">
      <c r="F310" s="84"/>
    </row>
    <row r="311" spans="1:6" ht="15" customHeight="1">
      <c r="B311" s="16" t="s">
        <v>32</v>
      </c>
      <c r="C311" s="62">
        <v>17.45</v>
      </c>
      <c r="F311" s="84"/>
    </row>
    <row r="312" spans="1:6" ht="15" customHeight="1">
      <c r="B312" s="16" t="s">
        <v>130</v>
      </c>
      <c r="C312" s="61">
        <v>527.47701389999997</v>
      </c>
      <c r="F312" s="84"/>
    </row>
    <row r="313" spans="1:6" ht="15" customHeight="1">
      <c r="B313" s="16" t="s">
        <v>199</v>
      </c>
      <c r="C313" s="61">
        <v>23907.312000000002</v>
      </c>
      <c r="F313" s="84"/>
    </row>
    <row r="314" spans="1:6" ht="15" customHeight="1">
      <c r="B314" s="16" t="s">
        <v>200</v>
      </c>
      <c r="C314" s="61">
        <v>18773.370000000006</v>
      </c>
      <c r="F314" s="84"/>
    </row>
    <row r="315" spans="1:6" ht="15" customHeight="1">
      <c r="B315" s="16" t="s">
        <v>201</v>
      </c>
      <c r="C315" s="61">
        <v>200945.53170000002</v>
      </c>
      <c r="F315" s="84"/>
    </row>
    <row r="316" spans="1:6" ht="15" customHeight="1">
      <c r="B316" s="16" t="s">
        <v>202</v>
      </c>
      <c r="C316" s="61">
        <v>14674.343400000002</v>
      </c>
      <c r="F316" s="84"/>
    </row>
    <row r="317" spans="1:6" ht="15" customHeight="1">
      <c r="B317" s="16" t="s">
        <v>204</v>
      </c>
      <c r="C317" s="61">
        <v>11739.516</v>
      </c>
      <c r="F317" s="84"/>
    </row>
    <row r="318" spans="1:6" ht="15" customHeight="1">
      <c r="F318" s="84"/>
    </row>
    <row r="319" spans="1:6" ht="15" customHeight="1">
      <c r="F319" s="84"/>
    </row>
    <row r="320" spans="1:6" ht="15" customHeight="1">
      <c r="F320" s="84"/>
    </row>
    <row r="321" spans="1:6" ht="15" customHeight="1">
      <c r="F321" s="84"/>
    </row>
    <row r="322" spans="1:6" ht="15" customHeight="1">
      <c r="F322" s="84"/>
    </row>
    <row r="323" spans="1:6" ht="15" customHeight="1">
      <c r="F323" s="84"/>
    </row>
    <row r="324" spans="1:6" ht="15" customHeight="1">
      <c r="F324" s="84"/>
    </row>
    <row r="325" spans="1:6" ht="15" customHeight="1">
      <c r="F325" s="84"/>
    </row>
    <row r="326" spans="1:6" ht="15" customHeight="1">
      <c r="F326" s="84"/>
    </row>
    <row r="327" spans="1:6" ht="15" customHeight="1">
      <c r="C327" s="87"/>
      <c r="F327" s="84"/>
    </row>
    <row r="328" spans="1:6" ht="15" customHeight="1">
      <c r="A328" s="15" t="s">
        <v>205</v>
      </c>
      <c r="C328" s="87"/>
      <c r="F328" s="84"/>
    </row>
    <row r="329" spans="1:6" ht="15" customHeight="1">
      <c r="B329" s="16" t="s">
        <v>198</v>
      </c>
      <c r="C329" s="87"/>
      <c r="F329" s="84"/>
    </row>
    <row r="330" spans="1:6" ht="15" customHeight="1">
      <c r="C330" s="87"/>
      <c r="F330" s="84"/>
    </row>
    <row r="331" spans="1:6" ht="15" customHeight="1">
      <c r="B331" s="16" t="s">
        <v>32</v>
      </c>
      <c r="C331" s="62">
        <v>9.5500000000000007</v>
      </c>
      <c r="F331" s="84"/>
    </row>
    <row r="332" spans="1:6" ht="15" customHeight="1">
      <c r="B332" s="16" t="s">
        <v>130</v>
      </c>
      <c r="C332" s="61">
        <v>405.7515491538461</v>
      </c>
      <c r="F332" s="84"/>
    </row>
    <row r="333" spans="1:6" ht="15" customHeight="1">
      <c r="B333" s="16" t="s">
        <v>206</v>
      </c>
      <c r="C333" s="61">
        <v>18390.240000000002</v>
      </c>
      <c r="F333" s="84"/>
    </row>
    <row r="334" spans="1:6" ht="15" customHeight="1">
      <c r="B334" s="16" t="s">
        <v>207</v>
      </c>
      <c r="C334" s="61">
        <v>22460</v>
      </c>
      <c r="F334" s="84"/>
    </row>
    <row r="335" spans="1:6" ht="15" customHeight="1">
      <c r="B335" s="16" t="s">
        <v>208</v>
      </c>
      <c r="C335" s="61">
        <v>154573.48592307692</v>
      </c>
      <c r="F335" s="84"/>
    </row>
    <row r="336" spans="1:6" ht="15" customHeight="1">
      <c r="B336" s="16" t="s">
        <v>209</v>
      </c>
      <c r="C336" s="61">
        <v>144348</v>
      </c>
      <c r="F336" s="84"/>
    </row>
    <row r="337" spans="1:6" ht="15" customHeight="1">
      <c r="B337" s="16" t="s">
        <v>202</v>
      </c>
      <c r="C337" s="61">
        <v>11287.956461538462</v>
      </c>
      <c r="F337" s="84"/>
    </row>
    <row r="338" spans="1:6" ht="15" customHeight="1">
      <c r="B338" s="16" t="s">
        <v>210</v>
      </c>
      <c r="C338" s="61">
        <v>9030.3969230769217</v>
      </c>
      <c r="F338" s="84"/>
    </row>
    <row r="339" spans="1:6" ht="15" customHeight="1">
      <c r="B339" s="16" t="s">
        <v>211</v>
      </c>
      <c r="C339" s="61">
        <v>13640</v>
      </c>
      <c r="F339" s="84"/>
    </row>
    <row r="340" spans="1:6" ht="15" customHeight="1">
      <c r="F340" s="84"/>
    </row>
    <row r="341" spans="1:6" ht="15" customHeight="1">
      <c r="F341" s="84"/>
    </row>
    <row r="342" spans="1:6" ht="15" customHeight="1">
      <c r="F342" s="84"/>
    </row>
    <row r="343" spans="1:6" ht="15" customHeight="1">
      <c r="F343" s="84"/>
    </row>
    <row r="344" spans="1:6" ht="15" customHeight="1">
      <c r="F344" s="84"/>
    </row>
    <row r="345" spans="1:6" ht="15" customHeight="1">
      <c r="F345" s="84"/>
    </row>
    <row r="346" spans="1:6" ht="15" customHeight="1">
      <c r="F346" s="84"/>
    </row>
    <row r="347" spans="1:6" ht="15" customHeight="1">
      <c r="F347" s="84"/>
    </row>
    <row r="348" spans="1:6" ht="15" customHeight="1">
      <c r="F348" s="84"/>
    </row>
    <row r="349" spans="1:6" ht="15" customHeight="1">
      <c r="C349" s="87"/>
      <c r="F349" s="84"/>
    </row>
    <row r="350" spans="1:6" ht="15" customHeight="1">
      <c r="A350" s="15" t="s">
        <v>212</v>
      </c>
      <c r="C350" s="87"/>
      <c r="F350" s="84"/>
    </row>
    <row r="351" spans="1:6" ht="15" customHeight="1">
      <c r="B351" s="16" t="s">
        <v>198</v>
      </c>
      <c r="C351" s="87"/>
      <c r="F351" s="84"/>
    </row>
    <row r="352" spans="1:6" ht="15" customHeight="1">
      <c r="C352" s="87"/>
      <c r="F352" s="84"/>
    </row>
    <row r="353" spans="2:6" ht="15" customHeight="1">
      <c r="B353" s="16" t="s">
        <v>32</v>
      </c>
      <c r="C353" s="62">
        <v>11.69</v>
      </c>
      <c r="F353" s="84"/>
    </row>
    <row r="354" spans="2:6" ht="15" customHeight="1">
      <c r="B354" s="16" t="s">
        <v>149</v>
      </c>
      <c r="C354" s="61">
        <v>338.25402100000002</v>
      </c>
      <c r="F354" s="84"/>
    </row>
    <row r="355" spans="2:6" ht="15" customHeight="1">
      <c r="B355" s="16" t="s">
        <v>156</v>
      </c>
      <c r="C355" s="61">
        <v>342.46322100000003</v>
      </c>
      <c r="F355" s="84"/>
    </row>
    <row r="356" spans="2:6" ht="15" customHeight="1">
      <c r="C356" s="87"/>
      <c r="D356" t="s">
        <v>151</v>
      </c>
      <c r="E356" t="s">
        <v>152</v>
      </c>
      <c r="F356" s="84"/>
    </row>
    <row r="357" spans="2:6" ht="15" customHeight="1">
      <c r="C357" s="87"/>
      <c r="F357" s="84"/>
    </row>
    <row r="358" spans="2:6" ht="15" customHeight="1">
      <c r="C358" s="87"/>
      <c r="F358" s="84"/>
    </row>
    <row r="359" spans="2:6" ht="15" customHeight="1">
      <c r="C359" s="87"/>
      <c r="F359" s="84"/>
    </row>
    <row r="360" spans="2:6" ht="15" customHeight="1">
      <c r="C360" s="87"/>
      <c r="F360" s="84"/>
    </row>
    <row r="361" spans="2:6" ht="15" customHeight="1">
      <c r="C361" s="87"/>
      <c r="F361" s="84"/>
    </row>
    <row r="362" spans="2:6" ht="15" customHeight="1">
      <c r="C362" s="87"/>
      <c r="F362" s="84"/>
    </row>
    <row r="363" spans="2:6" ht="15" customHeight="1">
      <c r="C363" s="87"/>
      <c r="F363" s="84"/>
    </row>
    <row r="364" spans="2:6" ht="15" customHeight="1">
      <c r="C364" s="87"/>
      <c r="F364" s="84"/>
    </row>
    <row r="365" spans="2:6" ht="15" customHeight="1">
      <c r="C365" s="87"/>
      <c r="F365" s="84"/>
    </row>
    <row r="366" spans="2:6" ht="15" customHeight="1">
      <c r="C366" s="87"/>
      <c r="F366" s="84"/>
    </row>
    <row r="367" spans="2:6" ht="15" customHeight="1">
      <c r="C367" s="87"/>
      <c r="F367" s="84"/>
    </row>
    <row r="368" spans="2:6" ht="15" customHeight="1">
      <c r="C368" s="87"/>
      <c r="F368" s="84"/>
    </row>
    <row r="369" spans="3:6" ht="15" customHeight="1">
      <c r="C369" s="87"/>
      <c r="F369" s="84"/>
    </row>
    <row r="370" spans="3:6" ht="15" customHeight="1">
      <c r="C370" s="87"/>
      <c r="F370" s="84"/>
    </row>
    <row r="371" spans="3:6" ht="15" customHeight="1">
      <c r="C371" s="87"/>
      <c r="F371" s="84"/>
    </row>
    <row r="372" spans="3:6" ht="15" customHeight="1">
      <c r="C372" s="87"/>
      <c r="F372" s="84"/>
    </row>
    <row r="373" spans="3:6" ht="15" customHeight="1">
      <c r="C373" s="87"/>
      <c r="F373" s="84"/>
    </row>
    <row r="374" spans="3:6" ht="15" customHeight="1">
      <c r="C374" s="87"/>
      <c r="F374" s="84"/>
    </row>
    <row r="375" spans="3:6" ht="15" customHeight="1">
      <c r="C375" s="87"/>
      <c r="F375" s="84"/>
    </row>
    <row r="376" spans="3:6" ht="15" customHeight="1">
      <c r="C376" s="87"/>
      <c r="F376" s="84"/>
    </row>
    <row r="377" spans="3:6" ht="15" customHeight="1">
      <c r="C377" s="87"/>
      <c r="F377" s="84"/>
    </row>
    <row r="378" spans="3:6" ht="15" customHeight="1">
      <c r="C378" s="87"/>
      <c r="F378" s="84"/>
    </row>
    <row r="379" spans="3:6" ht="15" customHeight="1">
      <c r="C379" s="87"/>
      <c r="F379" s="84"/>
    </row>
    <row r="380" spans="3:6" ht="15" customHeight="1">
      <c r="C380" s="87"/>
      <c r="F380" s="84"/>
    </row>
    <row r="381" spans="3:6" ht="15" customHeight="1">
      <c r="C381" s="87"/>
      <c r="F381" s="84"/>
    </row>
    <row r="382" spans="3:6" ht="15" customHeight="1">
      <c r="C382" s="87"/>
      <c r="F382" s="84"/>
    </row>
    <row r="383" spans="3:6" ht="15" customHeight="1">
      <c r="C383" s="87"/>
      <c r="F383" s="84"/>
    </row>
    <row r="384" spans="3:6" ht="15" customHeight="1">
      <c r="F384" s="84"/>
    </row>
    <row r="385" spans="1:6" ht="15" customHeight="1">
      <c r="F385" s="84"/>
    </row>
    <row r="386" spans="1:6" ht="15" customHeight="1">
      <c r="F386" s="84"/>
    </row>
    <row r="387" spans="1:6" ht="15" customHeight="1">
      <c r="F387" s="84"/>
    </row>
    <row r="388" spans="1:6" ht="15" customHeight="1">
      <c r="F388" s="84"/>
    </row>
    <row r="389" spans="1:6" ht="15" customHeight="1">
      <c r="C389" s="87"/>
      <c r="F389" s="84"/>
    </row>
    <row r="390" spans="1:6" ht="15" customHeight="1">
      <c r="C390" s="87"/>
      <c r="F390" s="84"/>
    </row>
    <row r="391" spans="1:6" ht="15" customHeight="1">
      <c r="C391" s="87"/>
      <c r="F391" s="84"/>
    </row>
    <row r="392" spans="1:6" ht="15" customHeight="1">
      <c r="C392" s="87"/>
      <c r="F392" s="84"/>
    </row>
    <row r="393" spans="1:6" ht="15" customHeight="1">
      <c r="C393" s="87"/>
      <c r="F393" s="84"/>
    </row>
    <row r="394" spans="1:6" ht="15" customHeight="1">
      <c r="C394" s="87"/>
      <c r="F394" s="84"/>
    </row>
    <row r="395" spans="1:6" ht="15" customHeight="1">
      <c r="C395" s="87"/>
      <c r="F395" s="84"/>
    </row>
    <row r="396" spans="1:6" ht="15" customHeight="1">
      <c r="C396" s="87"/>
      <c r="F396" s="84"/>
    </row>
    <row r="397" spans="1:6" ht="15" customHeight="1">
      <c r="C397" s="87"/>
      <c r="F397" s="84"/>
    </row>
    <row r="398" spans="1:6" ht="15" customHeight="1">
      <c r="C398" s="87"/>
      <c r="F398" s="84"/>
    </row>
    <row r="399" spans="1:6" ht="15" customHeight="1">
      <c r="A399" s="15" t="s">
        <v>213</v>
      </c>
      <c r="C399" s="87"/>
      <c r="F399" s="84"/>
    </row>
    <row r="400" spans="1:6" ht="15" customHeight="1">
      <c r="B400" s="16" t="s">
        <v>198</v>
      </c>
      <c r="C400" s="86"/>
      <c r="F400" s="84"/>
    </row>
    <row r="401" spans="2:6" ht="15" customHeight="1">
      <c r="C401" s="86"/>
      <c r="F401" s="84"/>
    </row>
    <row r="402" spans="2:6" ht="15" customHeight="1">
      <c r="B402" s="16" t="s">
        <v>195</v>
      </c>
      <c r="C402" s="62">
        <v>540060.46234395006</v>
      </c>
      <c r="F402" s="84"/>
    </row>
    <row r="403" spans="2:6" ht="15" customHeight="1">
      <c r="B403" s="16" t="s">
        <v>214</v>
      </c>
      <c r="C403" s="86"/>
      <c r="E403" t="s">
        <v>152</v>
      </c>
      <c r="F403" t="s">
        <v>151</v>
      </c>
    </row>
    <row r="404" spans="2:6" ht="15" customHeight="1">
      <c r="C404" s="86"/>
    </row>
    <row r="405" spans="2:6" ht="15" customHeight="1">
      <c r="C405" s="86"/>
    </row>
    <row r="406" spans="2:6" ht="15" customHeight="1">
      <c r="C406" s="86"/>
    </row>
    <row r="407" spans="2:6" ht="15" customHeight="1">
      <c r="C407" s="87"/>
    </row>
    <row r="408" spans="2:6" ht="15" customHeight="1">
      <c r="C408" s="87"/>
    </row>
    <row r="409" spans="2:6" ht="15" customHeight="1">
      <c r="C409" s="87"/>
    </row>
    <row r="410" spans="2:6" ht="15" customHeight="1">
      <c r="C410" s="87"/>
    </row>
    <row r="411" spans="2:6" ht="15" customHeight="1">
      <c r="C411" s="87"/>
    </row>
    <row r="412" spans="2:6" ht="15" customHeight="1">
      <c r="C412" s="87"/>
    </row>
    <row r="413" spans="2:6" ht="15" customHeight="1">
      <c r="C413" s="87"/>
    </row>
    <row r="414" spans="2:6" ht="15" customHeight="1">
      <c r="C414" s="87"/>
    </row>
    <row r="415" spans="2:6" ht="15" customHeight="1">
      <c r="C415" s="87"/>
    </row>
    <row r="416" spans="2:6" ht="15" customHeight="1">
      <c r="C416" s="87"/>
    </row>
    <row r="417" spans="3:3" ht="15" customHeight="1">
      <c r="C417" s="87"/>
    </row>
    <row r="418" spans="3:3" ht="15" customHeight="1">
      <c r="C418" s="87"/>
    </row>
    <row r="419" spans="3:3" ht="15" customHeight="1">
      <c r="C419" s="86"/>
    </row>
    <row r="420" spans="3:3" ht="15" customHeight="1">
      <c r="C420" s="86"/>
    </row>
    <row r="421" spans="3:3" ht="15" customHeight="1">
      <c r="C421" s="86"/>
    </row>
    <row r="422" spans="3:3" ht="15" customHeight="1">
      <c r="C422" s="86"/>
    </row>
    <row r="423" spans="3:3" ht="15" customHeight="1">
      <c r="C423" s="86"/>
    </row>
    <row r="424" spans="3:3" ht="15" customHeight="1">
      <c r="C424" s="86"/>
    </row>
    <row r="425" spans="3:3" ht="15" customHeight="1">
      <c r="C425" s="86"/>
    </row>
    <row r="426" spans="3:3" ht="15" customHeight="1">
      <c r="C426" s="87"/>
    </row>
    <row r="427" spans="3:3" ht="15" customHeight="1">
      <c r="C427" s="87"/>
    </row>
    <row r="428" spans="3:3" ht="15" customHeight="1">
      <c r="C428" s="87"/>
    </row>
    <row r="429" spans="3:3" ht="15" customHeight="1">
      <c r="C429" s="87"/>
    </row>
    <row r="430" spans="3:3" ht="15" customHeight="1">
      <c r="C430" s="87"/>
    </row>
    <row r="431" spans="3:3" ht="15" customHeight="1">
      <c r="C431" s="87"/>
    </row>
    <row r="432" spans="3:3" ht="15" customHeight="1">
      <c r="C432" s="87"/>
    </row>
    <row r="433" spans="3:3" ht="15" customHeight="1">
      <c r="C433" s="87"/>
    </row>
    <row r="434" spans="3:3" ht="15" customHeight="1">
      <c r="C434" s="87"/>
    </row>
    <row r="435" spans="3:3" ht="15" customHeight="1">
      <c r="C435" s="87"/>
    </row>
    <row r="436" spans="3:3" ht="15" customHeight="1">
      <c r="C436" s="87"/>
    </row>
    <row r="437" spans="3:3" ht="15" customHeight="1">
      <c r="C437" s="87"/>
    </row>
    <row r="438" spans="3:3" ht="15" customHeight="1">
      <c r="C438" s="87"/>
    </row>
    <row r="439" spans="3:3" ht="15" customHeight="1">
      <c r="C439" s="86"/>
    </row>
    <row r="440" spans="3:3" ht="15" customHeight="1">
      <c r="C440" s="86"/>
    </row>
    <row r="441" spans="3:3" ht="15" customHeight="1">
      <c r="C441" s="86"/>
    </row>
    <row r="442" spans="3:3" ht="15" customHeight="1">
      <c r="C442" s="86"/>
    </row>
    <row r="443" spans="3:3" ht="15" customHeight="1">
      <c r="C443" s="86"/>
    </row>
    <row r="444" spans="3:3" ht="15" customHeight="1">
      <c r="C444" s="86"/>
    </row>
    <row r="445" spans="3:3" ht="15" customHeight="1">
      <c r="C445" s="86"/>
    </row>
    <row r="446" spans="3:3" ht="15" customHeight="1">
      <c r="C446" s="86"/>
    </row>
    <row r="447" spans="3:3" ht="15" customHeight="1">
      <c r="C447" s="86"/>
    </row>
    <row r="448" spans="3:3" ht="15" customHeight="1">
      <c r="C448" s="86"/>
    </row>
    <row r="449" spans="1:6" ht="15" customHeight="1">
      <c r="C449" s="86"/>
    </row>
    <row r="450" spans="1:6" ht="15" customHeight="1">
      <c r="C450" s="86"/>
    </row>
    <row r="451" spans="1:6" ht="15" customHeight="1">
      <c r="C451" s="86"/>
    </row>
    <row r="452" spans="1:6" ht="15" customHeight="1">
      <c r="C452" s="87"/>
    </row>
    <row r="453" spans="1:6" ht="15" customHeight="1">
      <c r="A453" s="15" t="s">
        <v>215</v>
      </c>
      <c r="C453" s="87"/>
    </row>
    <row r="454" spans="1:6" ht="15" customHeight="1">
      <c r="B454" s="16" t="s">
        <v>198</v>
      </c>
      <c r="C454" s="87"/>
    </row>
    <row r="455" spans="1:6" ht="15" customHeight="1">
      <c r="C455" s="87"/>
    </row>
    <row r="456" spans="1:6" ht="15" customHeight="1">
      <c r="B456" s="16" t="s">
        <v>32</v>
      </c>
      <c r="C456" s="62">
        <v>71.16</v>
      </c>
    </row>
    <row r="457" spans="1:6" ht="15" customHeight="1">
      <c r="B457" s="16" t="s">
        <v>216</v>
      </c>
      <c r="C457" s="87"/>
      <c r="E457" t="s">
        <v>151</v>
      </c>
      <c r="F457" t="s">
        <v>152</v>
      </c>
    </row>
    <row r="458" spans="1:6" ht="15" customHeight="1">
      <c r="C458" s="87"/>
    </row>
    <row r="459" spans="1:6" ht="15" customHeight="1">
      <c r="C459" s="87"/>
    </row>
    <row r="460" spans="1:6" ht="15" customHeight="1">
      <c r="C460" s="87"/>
    </row>
    <row r="461" spans="1:6" ht="15" customHeight="1">
      <c r="C461" s="87"/>
    </row>
    <row r="462" spans="1:6" ht="15" customHeight="1">
      <c r="C462" s="87"/>
    </row>
    <row r="463" spans="1:6" ht="15" customHeight="1">
      <c r="C463" s="87"/>
    </row>
    <row r="464" spans="1:6" ht="15" customHeight="1">
      <c r="C464" s="87"/>
    </row>
    <row r="465" spans="3:3" ht="15" customHeight="1">
      <c r="C465" s="87"/>
    </row>
    <row r="466" spans="3:3" ht="15" customHeight="1">
      <c r="C466" s="87"/>
    </row>
    <row r="467" spans="3:3" ht="15" customHeight="1">
      <c r="C467" s="87"/>
    </row>
    <row r="468" spans="3:3" ht="15" customHeight="1">
      <c r="C468" s="87"/>
    </row>
    <row r="469" spans="3:3" ht="15" customHeight="1">
      <c r="C469" s="87"/>
    </row>
    <row r="470" spans="3:3" ht="15" customHeight="1">
      <c r="C470" s="87"/>
    </row>
    <row r="471" spans="3:3" ht="15" customHeight="1">
      <c r="C471" s="87"/>
    </row>
    <row r="472" spans="3:3" ht="15" customHeight="1">
      <c r="C472" s="87"/>
    </row>
    <row r="473" spans="3:3" ht="15" customHeight="1">
      <c r="C473" s="87"/>
    </row>
    <row r="512" spans="3:3" ht="15" customHeight="1">
      <c r="C512" s="87"/>
    </row>
    <row r="513" spans="1:5" ht="15" customHeight="1">
      <c r="C513" s="87"/>
    </row>
    <row r="514" spans="1:5" ht="15" customHeight="1">
      <c r="C514" s="87"/>
    </row>
    <row r="515" spans="1:5" ht="15" customHeight="1">
      <c r="C515" s="87"/>
    </row>
    <row r="516" spans="1:5" ht="15" customHeight="1">
      <c r="C516" s="87"/>
    </row>
    <row r="517" spans="1:5" ht="15" customHeight="1">
      <c r="C517" s="87"/>
    </row>
    <row r="518" spans="1:5" ht="15" customHeight="1">
      <c r="C518" s="87"/>
    </row>
    <row r="519" spans="1:5" ht="15" customHeight="1">
      <c r="C519" s="87"/>
    </row>
    <row r="520" spans="1:5" ht="15" customHeight="1">
      <c r="C520" s="87"/>
    </row>
    <row r="521" spans="1:5" ht="15" customHeight="1">
      <c r="C521" s="87"/>
    </row>
    <row r="522" spans="1:5" ht="15" customHeight="1">
      <c r="C522" s="87"/>
    </row>
    <row r="523" spans="1:5" ht="15" customHeight="1">
      <c r="C523" s="87"/>
    </row>
    <row r="524" spans="1:5" ht="15" customHeight="1">
      <c r="A524" s="15" t="s">
        <v>217</v>
      </c>
      <c r="C524" s="87"/>
    </row>
    <row r="525" spans="1:5" ht="15" customHeight="1">
      <c r="B525" s="16" t="s">
        <v>218</v>
      </c>
      <c r="C525" s="87"/>
      <c r="D525" s="87"/>
      <c r="E525" s="87"/>
    </row>
    <row r="526" spans="1:5" ht="15" customHeight="1">
      <c r="C526" s="87"/>
      <c r="D526" s="87"/>
      <c r="E526" s="87"/>
    </row>
    <row r="527" spans="1:5" ht="15" customHeight="1">
      <c r="B527" s="16" t="s">
        <v>219</v>
      </c>
      <c r="C527" s="61">
        <v>102</v>
      </c>
      <c r="D527" s="87"/>
      <c r="E527" s="87"/>
    </row>
    <row r="528" spans="1:5" ht="15" customHeight="1">
      <c r="B528" s="16" t="s">
        <v>220</v>
      </c>
      <c r="C528" s="61">
        <v>100</v>
      </c>
      <c r="D528" s="87"/>
      <c r="E528" s="87"/>
    </row>
    <row r="529" spans="2:5" ht="15" customHeight="1">
      <c r="B529" s="16" t="s">
        <v>221</v>
      </c>
      <c r="C529" s="61">
        <v>100</v>
      </c>
      <c r="D529" s="87"/>
      <c r="E529" s="87"/>
    </row>
    <row r="530" spans="2:5" ht="15" customHeight="1">
      <c r="B530" s="16" t="s">
        <v>222</v>
      </c>
      <c r="C530" s="62">
        <v>10</v>
      </c>
      <c r="D530" s="87"/>
      <c r="E530" s="87"/>
    </row>
    <row r="531" spans="2:5" ht="15" customHeight="1">
      <c r="B531" s="16" t="s">
        <v>223</v>
      </c>
      <c r="C531" s="62">
        <v>12</v>
      </c>
    </row>
    <row r="532" spans="2:5" ht="15" customHeight="1">
      <c r="C532" s="87"/>
    </row>
    <row r="533" spans="2:5" ht="15" customHeight="1">
      <c r="B533" s="16" t="s">
        <v>224</v>
      </c>
      <c r="C533" s="87"/>
    </row>
    <row r="534" spans="2:5" ht="15" customHeight="1">
      <c r="B534" s="16" t="s">
        <v>225</v>
      </c>
    </row>
    <row r="535" spans="2:5" ht="15" customHeight="1">
      <c r="B535" s="16" t="s">
        <v>226</v>
      </c>
    </row>
    <row r="536" spans="2:5" ht="15" customHeight="1">
      <c r="C536" s="87"/>
    </row>
    <row r="537" spans="2:5" ht="15" customHeight="1">
      <c r="B537" s="16" t="s">
        <v>227</v>
      </c>
      <c r="C537" s="87"/>
      <c r="D537" s="87"/>
      <c r="E537" s="87"/>
    </row>
    <row r="538" spans="2:5" ht="15" customHeight="1">
      <c r="C538" s="87"/>
      <c r="D538" s="87"/>
      <c r="E538" s="87"/>
    </row>
    <row r="539" spans="2:5" ht="15" customHeight="1">
      <c r="C539" s="87"/>
      <c r="D539" s="87"/>
      <c r="E539" s="87"/>
    </row>
    <row r="540" spans="2:5" ht="15" customHeight="1">
      <c r="C540" s="87"/>
      <c r="D540" s="87"/>
      <c r="E540" s="87"/>
    </row>
    <row r="541" spans="2:5" ht="15" customHeight="1">
      <c r="C541" s="87"/>
      <c r="D541" s="87"/>
      <c r="E541" s="87"/>
    </row>
    <row r="542" spans="2:5" ht="15" customHeight="1">
      <c r="C542" s="87"/>
      <c r="D542" s="87"/>
      <c r="E542" s="87"/>
    </row>
    <row r="543" spans="2:5" ht="15" customHeight="1">
      <c r="B543" s="16" t="s">
        <v>228</v>
      </c>
    </row>
    <row r="545" spans="1:6" ht="15" customHeight="1">
      <c r="D545" s="86"/>
      <c r="E545" s="86"/>
    </row>
    <row r="546" spans="1:6" ht="15" customHeight="1">
      <c r="C546" s="86"/>
      <c r="D546" s="86"/>
      <c r="E546" s="86"/>
    </row>
    <row r="547" spans="1:6" ht="15" customHeight="1">
      <c r="A547" s="15" t="s">
        <v>229</v>
      </c>
      <c r="C547" s="86"/>
      <c r="D547" s="86"/>
      <c r="E547" s="86"/>
    </row>
    <row r="548" spans="1:6" ht="15" customHeight="1">
      <c r="B548" s="16" t="s">
        <v>198</v>
      </c>
      <c r="C548" s="87"/>
      <c r="D548" s="86"/>
      <c r="E548" t="s">
        <v>230</v>
      </c>
    </row>
    <row r="549" spans="1:6" ht="15" customHeight="1">
      <c r="C549" s="87"/>
      <c r="D549" s="86"/>
    </row>
    <row r="550" spans="1:6" ht="15" customHeight="1">
      <c r="B550" s="16" t="s">
        <v>32</v>
      </c>
      <c r="C550" s="62">
        <v>17.09</v>
      </c>
      <c r="D550" s="86"/>
    </row>
    <row r="551" spans="1:6" ht="15" customHeight="1">
      <c r="B551" s="16" t="s">
        <v>231</v>
      </c>
      <c r="C551" s="87"/>
      <c r="D551" s="86"/>
      <c r="E551" t="s">
        <v>232</v>
      </c>
      <c r="F551" t="s">
        <v>233</v>
      </c>
    </row>
    <row r="552" spans="1:6" ht="15" customHeight="1">
      <c r="C552" s="87"/>
      <c r="D552" s="86"/>
    </row>
    <row r="553" spans="1:6" ht="15" customHeight="1">
      <c r="C553" s="87"/>
      <c r="D553" s="86"/>
    </row>
    <row r="554" spans="1:6" ht="15" customHeight="1">
      <c r="C554" s="87"/>
      <c r="D554" s="86"/>
    </row>
    <row r="555" spans="1:6" ht="15" customHeight="1">
      <c r="C555" s="87"/>
      <c r="D555" s="86"/>
    </row>
    <row r="556" spans="1:6" ht="15" customHeight="1">
      <c r="C556" s="87"/>
      <c r="D556" s="86"/>
    </row>
    <row r="557" spans="1:6" ht="15" customHeight="1">
      <c r="C557" s="87"/>
      <c r="D557" s="86"/>
    </row>
    <row r="558" spans="1:6" ht="15" customHeight="1">
      <c r="C558" s="87"/>
      <c r="D558" s="86"/>
    </row>
    <row r="559" spans="1:6" ht="15" customHeight="1">
      <c r="C559" s="87"/>
      <c r="D559" s="86"/>
    </row>
    <row r="560" spans="1:6" ht="15" customHeight="1">
      <c r="C560" s="87"/>
      <c r="D560" s="86"/>
    </row>
    <row r="561" spans="3:4" ht="15" customHeight="1">
      <c r="C561" s="87"/>
      <c r="D561" s="86"/>
    </row>
    <row r="562" spans="3:4" ht="15" customHeight="1">
      <c r="C562" s="87"/>
      <c r="D562" s="86"/>
    </row>
    <row r="563" spans="3:4" ht="15" customHeight="1">
      <c r="C563" s="87"/>
      <c r="D563" s="86"/>
    </row>
    <row r="564" spans="3:4" ht="15" customHeight="1">
      <c r="C564" s="87"/>
      <c r="D564" s="86"/>
    </row>
    <row r="565" spans="3:4" ht="15" customHeight="1">
      <c r="C565" s="87"/>
      <c r="D565" s="86"/>
    </row>
    <row r="566" spans="3:4" ht="15" customHeight="1">
      <c r="C566" s="87"/>
      <c r="D566" s="86"/>
    </row>
    <row r="567" spans="3:4" ht="15" customHeight="1">
      <c r="C567" s="87"/>
      <c r="D567" s="86"/>
    </row>
    <row r="568" spans="3:4" ht="15" customHeight="1">
      <c r="C568" s="87"/>
      <c r="D568" s="86"/>
    </row>
    <row r="569" spans="3:4" ht="15" customHeight="1">
      <c r="C569" s="87"/>
      <c r="D569" s="86"/>
    </row>
    <row r="570" spans="3:4" ht="15" customHeight="1">
      <c r="C570" s="87"/>
      <c r="D570" s="86"/>
    </row>
    <row r="571" spans="3:4" ht="15" customHeight="1">
      <c r="C571" s="87"/>
      <c r="D571" s="86"/>
    </row>
    <row r="572" spans="3:4" ht="15" customHeight="1">
      <c r="C572" s="87"/>
      <c r="D572" s="86"/>
    </row>
    <row r="573" spans="3:4" ht="15" customHeight="1">
      <c r="C573" s="87"/>
      <c r="D573" s="86"/>
    </row>
    <row r="574" spans="3:4" ht="15" customHeight="1">
      <c r="C574" s="87"/>
      <c r="D574" s="86"/>
    </row>
    <row r="575" spans="3:4" ht="15" customHeight="1">
      <c r="C575" s="87"/>
      <c r="D575" s="86"/>
    </row>
    <row r="576" spans="3:4" ht="15" customHeight="1">
      <c r="C576" s="87"/>
      <c r="D576" s="86"/>
    </row>
    <row r="577" spans="3:4" ht="15" customHeight="1">
      <c r="C577" s="87"/>
      <c r="D577" s="86"/>
    </row>
    <row r="578" spans="3:4" ht="15" customHeight="1">
      <c r="C578" s="87"/>
      <c r="D578" s="86"/>
    </row>
    <row r="579" spans="3:4" ht="15" customHeight="1">
      <c r="C579" s="87"/>
      <c r="D579" s="86"/>
    </row>
    <row r="580" spans="3:4" ht="15" customHeight="1">
      <c r="C580" s="87"/>
      <c r="D580" s="86"/>
    </row>
    <row r="581" spans="3:4" ht="15" customHeight="1">
      <c r="C581" s="87"/>
      <c r="D581" s="86"/>
    </row>
    <row r="582" spans="3:4" ht="15" customHeight="1">
      <c r="C582" s="87"/>
      <c r="D582" s="86"/>
    </row>
    <row r="583" spans="3:4" ht="15" customHeight="1">
      <c r="C583" s="87"/>
      <c r="D583" s="86"/>
    </row>
    <row r="584" spans="3:4" ht="15" customHeight="1">
      <c r="C584" s="87"/>
      <c r="D584" s="86"/>
    </row>
    <row r="585" spans="3:4" ht="15" customHeight="1">
      <c r="C585" s="87"/>
      <c r="D585" s="86"/>
    </row>
    <row r="586" spans="3:4" ht="15" customHeight="1">
      <c r="C586" s="87"/>
      <c r="D586" s="86"/>
    </row>
    <row r="587" spans="3:4" ht="15" customHeight="1">
      <c r="C587" s="87"/>
      <c r="D587" s="86"/>
    </row>
    <row r="588" spans="3:4" ht="15" customHeight="1">
      <c r="C588" s="87"/>
      <c r="D588" s="86"/>
    </row>
    <row r="589" spans="3:4" ht="15" customHeight="1">
      <c r="C589" s="87"/>
      <c r="D589" s="86"/>
    </row>
    <row r="590" spans="3:4" ht="15" customHeight="1">
      <c r="C590" s="87"/>
      <c r="D590" s="86"/>
    </row>
    <row r="591" spans="3:4" ht="15" customHeight="1">
      <c r="C591" s="87"/>
      <c r="D591" s="86"/>
    </row>
    <row r="592" spans="3:4" ht="15" customHeight="1">
      <c r="C592" s="87"/>
      <c r="D592" s="86"/>
    </row>
    <row r="593" spans="3:4" ht="15" customHeight="1">
      <c r="C593" s="87"/>
      <c r="D593" s="86"/>
    </row>
    <row r="594" spans="3:4" ht="15" customHeight="1">
      <c r="C594" s="87"/>
      <c r="D594" s="86"/>
    </row>
    <row r="595" spans="3:4" ht="15" customHeight="1">
      <c r="C595" s="87"/>
      <c r="D595" s="86"/>
    </row>
    <row r="596" spans="3:4" ht="15" customHeight="1">
      <c r="C596" s="87"/>
      <c r="D596" s="86"/>
    </row>
    <row r="597" spans="3:4" ht="15" customHeight="1">
      <c r="C597" s="87"/>
      <c r="D597" s="86"/>
    </row>
    <row r="598" spans="3:4" ht="15" customHeight="1">
      <c r="C598" s="87"/>
      <c r="D598" s="86"/>
    </row>
    <row r="599" spans="3:4" ht="15" customHeight="1">
      <c r="C599" s="87"/>
      <c r="D599" s="86"/>
    </row>
    <row r="600" spans="3:4" ht="15" customHeight="1">
      <c r="C600" s="87"/>
      <c r="D600" s="86"/>
    </row>
    <row r="601" spans="3:4" ht="15" customHeight="1">
      <c r="C601" s="87"/>
      <c r="D601" s="86"/>
    </row>
    <row r="602" spans="3:4" ht="15" customHeight="1">
      <c r="C602" s="87"/>
      <c r="D602" s="86"/>
    </row>
    <row r="603" spans="3:4" ht="15" customHeight="1">
      <c r="C603" s="87"/>
      <c r="D603" s="86"/>
    </row>
    <row r="604" spans="3:4" ht="15" customHeight="1">
      <c r="C604" s="87"/>
      <c r="D604" s="86"/>
    </row>
    <row r="605" spans="3:4" ht="15" customHeight="1">
      <c r="C605" s="87"/>
      <c r="D605" s="86"/>
    </row>
    <row r="606" spans="3:4" ht="15" customHeight="1">
      <c r="D606" s="86"/>
    </row>
    <row r="607" spans="3:4" ht="15" customHeight="1">
      <c r="D607" s="86"/>
    </row>
    <row r="608" spans="3:4" ht="15" customHeight="1">
      <c r="D608" s="86"/>
    </row>
    <row r="609" spans="2:4" ht="15" customHeight="1">
      <c r="D609" s="86"/>
    </row>
    <row r="610" spans="2:4" ht="15" customHeight="1">
      <c r="D610" s="86"/>
    </row>
    <row r="611" spans="2:4" ht="15" customHeight="1">
      <c r="C611" s="87"/>
    </row>
    <row r="612" spans="2:4" ht="15" customHeight="1">
      <c r="C612" s="87"/>
      <c r="D612" s="87"/>
    </row>
    <row r="613" spans="2:4" ht="15" customHeight="1">
      <c r="C613" s="87"/>
      <c r="D613" s="87"/>
    </row>
    <row r="614" spans="2:4" ht="15" customHeight="1">
      <c r="C614" s="87"/>
      <c r="D614" s="87"/>
    </row>
    <row r="615" spans="2:4" ht="15" customHeight="1">
      <c r="C615" s="87"/>
      <c r="D615" s="87"/>
    </row>
    <row r="616" spans="2:4" ht="15" customHeight="1">
      <c r="C616" s="87"/>
      <c r="D616" s="87"/>
    </row>
    <row r="617" spans="2:4" ht="15" customHeight="1">
      <c r="C617" s="87"/>
      <c r="D617" s="87"/>
    </row>
    <row r="618" spans="2:4" ht="15" customHeight="1">
      <c r="C618" s="87"/>
      <c r="D618" s="87"/>
    </row>
    <row r="619" spans="2:4" ht="15" customHeight="1">
      <c r="C619" s="87"/>
      <c r="D619" s="87"/>
    </row>
    <row r="620" spans="2:4" ht="15" customHeight="1">
      <c r="C620" s="87"/>
      <c r="D620" s="87"/>
    </row>
    <row r="621" spans="2:4" ht="15" customHeight="1">
      <c r="B621" s="16" t="s">
        <v>32</v>
      </c>
      <c r="D621" s="87"/>
    </row>
    <row r="622" spans="2:4" ht="15" customHeight="1">
      <c r="B622" s="16" t="s">
        <v>149</v>
      </c>
      <c r="C622" s="87"/>
      <c r="D622" s="87"/>
    </row>
    <row r="623" spans="2:4" ht="15" customHeight="1">
      <c r="B623" s="16" t="s">
        <v>234</v>
      </c>
      <c r="C623" s="87"/>
      <c r="D623" s="87"/>
    </row>
    <row r="624" spans="2:4" ht="15" customHeight="1">
      <c r="B624" s="16" t="s">
        <v>235</v>
      </c>
      <c r="C624" s="87"/>
      <c r="D624" s="87"/>
    </row>
    <row r="625" spans="1:12" ht="15" customHeight="1">
      <c r="B625" s="16" t="s">
        <v>154</v>
      </c>
      <c r="C625" s="87"/>
      <c r="D625" s="87"/>
    </row>
    <row r="626" spans="1:12" ht="15" customHeight="1">
      <c r="B626" s="16" t="s">
        <v>155</v>
      </c>
      <c r="C626" s="87"/>
    </row>
    <row r="627" spans="1:12" ht="15" customHeight="1">
      <c r="B627" s="16" t="s">
        <v>156</v>
      </c>
      <c r="C627" s="87"/>
      <c r="D627" s="87"/>
    </row>
    <row r="628" spans="1:12" ht="15" customHeight="1">
      <c r="B628" s="16" t="s">
        <v>56</v>
      </c>
      <c r="C628" s="87"/>
      <c r="D628" s="87"/>
    </row>
    <row r="629" spans="1:12" ht="15" customHeight="1">
      <c r="C629" s="87"/>
      <c r="D629" s="87"/>
    </row>
    <row r="630" spans="1:12" ht="15" customHeight="1">
      <c r="C630" s="87"/>
      <c r="D630" s="87"/>
    </row>
    <row r="631" spans="1:12" ht="15" customHeight="1">
      <c r="C631" s="87"/>
      <c r="D631" s="87"/>
    </row>
    <row r="632" spans="1:12" ht="15" customHeight="1">
      <c r="C632" s="87"/>
      <c r="D632" s="87"/>
    </row>
    <row r="633" spans="1:12" ht="15" customHeight="1">
      <c r="C633" s="87"/>
      <c r="D633" s="87"/>
    </row>
    <row r="634" spans="1:12" ht="15" customHeight="1">
      <c r="B634" s="16" t="s">
        <v>81</v>
      </c>
      <c r="C634" s="87"/>
      <c r="D634" s="87"/>
    </row>
    <row r="635" spans="1:12" ht="15" customHeight="1">
      <c r="C635" s="87"/>
      <c r="D635" s="87"/>
      <c r="L635" s="63"/>
    </row>
    <row r="636" spans="1:12" ht="15" customHeight="1">
      <c r="A636" s="15" t="s">
        <v>236</v>
      </c>
      <c r="C636" s="86"/>
      <c r="D636" s="86"/>
    </row>
    <row r="637" spans="1:12" ht="15" customHeight="1">
      <c r="B637" s="16" t="s">
        <v>237</v>
      </c>
      <c r="C637" s="86"/>
      <c r="D637" s="86"/>
    </row>
    <row r="638" spans="1:12" ht="15" customHeight="1">
      <c r="C638" s="86"/>
      <c r="D638" s="86"/>
    </row>
    <row r="639" spans="1:12" ht="15" customHeight="1">
      <c r="B639" s="16" t="str">
        <f>B621</f>
        <v>Share price</v>
      </c>
      <c r="C639" s="87"/>
      <c r="D639" s="86"/>
    </row>
    <row r="640" spans="1:12" ht="15" customHeight="1">
      <c r="B640" s="16" t="str">
        <f>B622</f>
        <v>Basic shares outstanding MM</v>
      </c>
      <c r="D640" s="86"/>
    </row>
    <row r="641" spans="2:4" ht="15" customHeight="1">
      <c r="B641" s="16" t="str">
        <f>B623</f>
        <v>RSUs MM</v>
      </c>
      <c r="D641" s="86"/>
    </row>
    <row r="642" spans="2:4" ht="15" customHeight="1">
      <c r="B642" s="16" t="s">
        <v>235</v>
      </c>
      <c r="D642" s="86"/>
    </row>
    <row r="643" spans="2:4" ht="15" customHeight="1">
      <c r="B643" s="16" t="s">
        <v>154</v>
      </c>
      <c r="D643" s="86"/>
    </row>
    <row r="644" spans="2:4" ht="15" customHeight="1">
      <c r="B644" s="16" t="str">
        <f>B626</f>
        <v>Net new shares from options MM</v>
      </c>
      <c r="D644" s="86"/>
    </row>
    <row r="645" spans="2:4" ht="15" customHeight="1">
      <c r="B645" s="16" t="str">
        <f>B627</f>
        <v>Diluted shares outstanding MM</v>
      </c>
      <c r="D645" s="86"/>
    </row>
    <row r="646" spans="2:4" ht="15" customHeight="1">
      <c r="B646" s="16" t="s">
        <v>238</v>
      </c>
      <c r="C646" s="87"/>
      <c r="D646" s="86"/>
    </row>
    <row r="647" spans="2:4" ht="15" customHeight="1">
      <c r="B647" s="16" t="s">
        <v>239</v>
      </c>
      <c r="C647" s="87"/>
      <c r="D647" s="86"/>
    </row>
    <row r="648" spans="2:4" ht="15" customHeight="1">
      <c r="B648" s="16" t="s">
        <v>240</v>
      </c>
      <c r="C648" s="87"/>
      <c r="D648" s="86"/>
    </row>
    <row r="649" spans="2:4" ht="15" customHeight="1">
      <c r="B649" s="16" t="s">
        <v>241</v>
      </c>
      <c r="C649" s="87"/>
      <c r="D649" s="86"/>
    </row>
    <row r="650" spans="2:4" ht="15" customHeight="1">
      <c r="B650" s="16" t="s">
        <v>242</v>
      </c>
      <c r="C650" s="87"/>
      <c r="D650" s="86"/>
    </row>
    <row r="651" spans="2:4" ht="15" customHeight="1">
      <c r="B651" s="16" t="s">
        <v>56</v>
      </c>
      <c r="C651" s="87"/>
      <c r="D651" s="86"/>
    </row>
    <row r="652" spans="2:4" ht="15" customHeight="1">
      <c r="C652" s="87"/>
      <c r="D652" s="86"/>
    </row>
    <row r="653" spans="2:4" ht="15" customHeight="1">
      <c r="C653" s="87"/>
      <c r="D653" s="86"/>
    </row>
    <row r="654" spans="2:4" ht="15" customHeight="1">
      <c r="C654" s="87"/>
      <c r="D654" s="86"/>
    </row>
    <row r="655" spans="2:4" ht="15" customHeight="1">
      <c r="C655" s="87"/>
      <c r="D655" s="86"/>
    </row>
    <row r="656" spans="2:4" ht="15" customHeight="1">
      <c r="B656" s="16" t="str">
        <f>B634</f>
        <v>Enterprise value</v>
      </c>
      <c r="C656" s="87"/>
      <c r="D656" s="86"/>
    </row>
    <row r="657" spans="1:4" ht="15" customHeight="1">
      <c r="C657" s="87"/>
      <c r="D657" s="86"/>
    </row>
    <row r="658" spans="1:4" ht="15" customHeight="1">
      <c r="A658" s="15" t="s">
        <v>243</v>
      </c>
      <c r="C658" s="87"/>
      <c r="D658" s="86"/>
    </row>
    <row r="659" spans="1:4" ht="15" customHeight="1">
      <c r="B659" s="16" t="s">
        <v>198</v>
      </c>
      <c r="C659" s="87"/>
      <c r="D659" s="86"/>
    </row>
    <row r="660" spans="1:4" ht="15" customHeight="1">
      <c r="C660" s="87"/>
      <c r="D660" s="86"/>
    </row>
    <row r="661" spans="1:4" ht="15" customHeight="1">
      <c r="B661" s="16" t="s">
        <v>244</v>
      </c>
      <c r="C661" s="62">
        <v>12.42</v>
      </c>
      <c r="D661" s="86"/>
    </row>
    <row r="662" spans="1:4" ht="15" customHeight="1">
      <c r="B662" s="16" t="s">
        <v>245</v>
      </c>
      <c r="C662" s="61">
        <v>649.20247864615385</v>
      </c>
      <c r="D662" s="86"/>
    </row>
    <row r="663" spans="1:4" ht="15" customHeight="1">
      <c r="B663" s="16" t="s">
        <v>246</v>
      </c>
      <c r="C663" s="61">
        <v>32.5</v>
      </c>
      <c r="D663" s="86"/>
    </row>
    <row r="664" spans="1:4" ht="15" customHeight="1">
      <c r="B664" s="16" t="s">
        <v>247</v>
      </c>
      <c r="C664" s="61">
        <v>130956.8</v>
      </c>
      <c r="D664" s="86"/>
    </row>
    <row r="665" spans="1:4" ht="15" customHeight="1">
      <c r="B665" s="16" t="s">
        <v>248</v>
      </c>
      <c r="C665" s="61">
        <v>18060.730338461541</v>
      </c>
      <c r="D665" s="86"/>
    </row>
    <row r="666" spans="1:4" ht="15" customHeight="1">
      <c r="B666" s="16" t="s">
        <v>249</v>
      </c>
      <c r="C666" s="61">
        <v>21824</v>
      </c>
      <c r="D666" s="86"/>
    </row>
    <row r="667" spans="1:4" ht="15" customHeight="1">
      <c r="D667" s="86"/>
    </row>
    <row r="668" spans="1:4" ht="15" customHeight="1">
      <c r="B668" s="16" t="s">
        <v>250</v>
      </c>
      <c r="D668" s="86"/>
    </row>
    <row r="669" spans="1:4" ht="15" customHeight="1">
      <c r="D669" s="86"/>
    </row>
    <row r="670" spans="1:4" ht="15" customHeight="1">
      <c r="C670" s="87"/>
      <c r="D670" s="86"/>
    </row>
    <row r="671" spans="1:4" ht="15" customHeight="1">
      <c r="D671" s="86"/>
    </row>
    <row r="672" spans="1:4" ht="15" customHeight="1">
      <c r="D672" s="86"/>
    </row>
    <row r="673" spans="1:4" ht="15" customHeight="1">
      <c r="D673" s="86"/>
    </row>
    <row r="674" spans="1:4" ht="15" customHeight="1">
      <c r="D674" s="86"/>
    </row>
    <row r="675" spans="1:4" ht="15" customHeight="1">
      <c r="D675" s="86"/>
    </row>
    <row r="676" spans="1:4" ht="15" customHeight="1">
      <c r="D676" s="86"/>
    </row>
    <row r="677" spans="1:4" ht="15" customHeight="1">
      <c r="D677" s="86"/>
    </row>
    <row r="678" spans="1:4" ht="15" customHeight="1">
      <c r="D678" s="86"/>
    </row>
    <row r="679" spans="1:4" ht="15" customHeight="1">
      <c r="D679" s="86"/>
    </row>
    <row r="680" spans="1:4" ht="15" customHeight="1">
      <c r="A680" s="15" t="s">
        <v>251</v>
      </c>
      <c r="D680" s="86"/>
    </row>
    <row r="681" spans="1:4" ht="15" customHeight="1">
      <c r="B681" s="16" t="s">
        <v>198</v>
      </c>
      <c r="D681" s="86"/>
    </row>
    <row r="682" spans="1:4" ht="15" customHeight="1">
      <c r="D682" s="86"/>
    </row>
    <row r="683" spans="1:4" ht="15" customHeight="1">
      <c r="B683" s="16" t="s">
        <v>252</v>
      </c>
      <c r="C683" s="62">
        <v>5.42</v>
      </c>
      <c r="D683" s="86"/>
    </row>
    <row r="684" spans="1:4" ht="15" customHeight="1">
      <c r="B684" s="16" t="s">
        <v>253</v>
      </c>
      <c r="C684" s="61">
        <v>389.5</v>
      </c>
      <c r="D684" s="86"/>
    </row>
    <row r="685" spans="1:4" ht="15" customHeight="1">
      <c r="B685" s="16" t="s">
        <v>254</v>
      </c>
      <c r="C685" s="61">
        <v>19.5</v>
      </c>
      <c r="D685" s="86"/>
    </row>
    <row r="686" spans="1:4" ht="15" customHeight="1">
      <c r="B686" s="16" t="s">
        <v>255</v>
      </c>
      <c r="C686" s="61">
        <v>78574.100000000006</v>
      </c>
      <c r="D686" s="86"/>
    </row>
    <row r="687" spans="1:4" ht="15" customHeight="1">
      <c r="B687" s="16" t="s">
        <v>256</v>
      </c>
      <c r="C687" s="61">
        <v>10836.5</v>
      </c>
      <c r="D687" s="86"/>
    </row>
    <row r="688" spans="1:4" ht="15" customHeight="1">
      <c r="D688" s="86"/>
    </row>
    <row r="689" spans="1:7" ht="15" customHeight="1">
      <c r="B689" s="16" t="s">
        <v>257</v>
      </c>
      <c r="D689" s="86"/>
    </row>
    <row r="690" spans="1:7" ht="15" customHeight="1">
      <c r="D690" s="86"/>
    </row>
    <row r="691" spans="1:7" ht="15" customHeight="1">
      <c r="D691" s="86"/>
    </row>
    <row r="692" spans="1:7" ht="15" customHeight="1">
      <c r="D692" s="86"/>
    </row>
    <row r="693" spans="1:7" ht="15" customHeight="1">
      <c r="D693" s="87"/>
      <c r="E693" s="87"/>
      <c r="F693" s="87"/>
      <c r="G693" s="87"/>
    </row>
    <row r="694" spans="1:7" ht="15" customHeight="1">
      <c r="D694" s="87"/>
      <c r="E694" s="87"/>
      <c r="F694" s="87"/>
      <c r="G694" s="87"/>
    </row>
    <row r="695" spans="1:7" ht="15" customHeight="1">
      <c r="D695" s="85"/>
      <c r="E695" s="85"/>
      <c r="F695" s="85"/>
      <c r="G695" s="85"/>
    </row>
    <row r="696" spans="1:7" ht="15" customHeight="1">
      <c r="C696" s="87"/>
      <c r="D696" s="85"/>
      <c r="E696" s="85"/>
      <c r="F696" s="85"/>
      <c r="G696" s="85"/>
    </row>
    <row r="697" spans="1:7" ht="15" customHeight="1">
      <c r="C697" s="87"/>
      <c r="D697" s="85"/>
      <c r="E697" s="85"/>
      <c r="F697" s="85"/>
      <c r="G697" s="85"/>
    </row>
    <row r="698" spans="1:7" ht="15" customHeight="1">
      <c r="C698" s="87"/>
      <c r="D698" s="85"/>
      <c r="E698" s="85"/>
      <c r="F698" s="85"/>
      <c r="G698" s="85"/>
    </row>
    <row r="699" spans="1:7" ht="15" customHeight="1">
      <c r="C699" s="87"/>
      <c r="D699" s="85"/>
      <c r="E699" s="85"/>
      <c r="F699" s="85"/>
      <c r="G699" s="85"/>
    </row>
    <row r="700" spans="1:7" ht="15" customHeight="1">
      <c r="A700" s="15" t="s">
        <v>258</v>
      </c>
      <c r="C700" s="87"/>
      <c r="D700" s="85"/>
      <c r="E700" s="85"/>
      <c r="F700" s="85"/>
      <c r="G700" s="85"/>
    </row>
    <row r="701" spans="1:7" ht="15" customHeight="1">
      <c r="B701" s="16" t="s">
        <v>259</v>
      </c>
      <c r="C701" s="87"/>
      <c r="D701" s="85"/>
      <c r="E701" s="85"/>
      <c r="F701" s="85"/>
      <c r="G701" s="85"/>
    </row>
    <row r="702" spans="1:7" ht="15" customHeight="1">
      <c r="C702" s="87"/>
      <c r="D702" s="85"/>
      <c r="E702" s="85"/>
      <c r="F702" s="85"/>
      <c r="G702" s="85"/>
    </row>
    <row r="703" spans="1:7" ht="15" customHeight="1">
      <c r="B703" s="16" t="s">
        <v>223</v>
      </c>
      <c r="C703" s="62">
        <v>15.61</v>
      </c>
      <c r="D703" s="85"/>
      <c r="E703" s="85"/>
      <c r="F703" s="85"/>
      <c r="G703" s="85"/>
    </row>
    <row r="704" spans="1:7" ht="15" customHeight="1">
      <c r="B704" s="16" t="s">
        <v>260</v>
      </c>
      <c r="C704" s="61">
        <v>1029</v>
      </c>
      <c r="D704" s="87"/>
      <c r="E704" s="85"/>
      <c r="F704" s="85"/>
      <c r="G704" s="85"/>
    </row>
    <row r="705" spans="2:7" ht="15" customHeight="1">
      <c r="B705" s="16" t="s">
        <v>261</v>
      </c>
      <c r="C705" s="61">
        <v>340</v>
      </c>
      <c r="D705" s="85"/>
      <c r="E705" s="85"/>
      <c r="F705" s="85"/>
      <c r="G705" s="85"/>
    </row>
    <row r="706" spans="2:7" ht="15" customHeight="1">
      <c r="B706" s="16" t="s">
        <v>262</v>
      </c>
      <c r="C706" s="62">
        <v>12.45</v>
      </c>
      <c r="D706" s="85"/>
      <c r="E706" s="85"/>
      <c r="F706" s="85"/>
      <c r="G706" s="85"/>
    </row>
    <row r="707" spans="2:7" ht="15" customHeight="1">
      <c r="B707" s="16" t="s">
        <v>263</v>
      </c>
      <c r="C707" s="61">
        <v>102</v>
      </c>
      <c r="D707" s="85"/>
      <c r="E707" s="85"/>
      <c r="F707" s="85"/>
      <c r="G707" s="85"/>
    </row>
    <row r="708" spans="2:7" ht="15" customHeight="1">
      <c r="B708" s="16" t="s">
        <v>264</v>
      </c>
      <c r="C708" s="61">
        <v>1257</v>
      </c>
      <c r="D708" s="85"/>
      <c r="E708" s="85"/>
      <c r="F708" s="85"/>
      <c r="G708" s="85"/>
    </row>
    <row r="709" spans="2:7" ht="15" customHeight="1">
      <c r="B709" s="16" t="s">
        <v>265</v>
      </c>
      <c r="C709" s="61">
        <v>210</v>
      </c>
      <c r="D709" s="85"/>
      <c r="E709" s="85"/>
      <c r="F709" s="85"/>
      <c r="G709" s="85"/>
    </row>
    <row r="710" spans="2:7" ht="15" customHeight="1">
      <c r="B710" s="16" t="s">
        <v>266</v>
      </c>
      <c r="C710" s="61">
        <v>650</v>
      </c>
      <c r="D710" s="85"/>
      <c r="E710" s="85"/>
      <c r="F710" s="85"/>
      <c r="G710" s="85"/>
    </row>
    <row r="711" spans="2:7" ht="15" customHeight="1">
      <c r="B711" s="16" t="s">
        <v>267</v>
      </c>
      <c r="C711" s="61">
        <v>123</v>
      </c>
      <c r="D711" s="85"/>
      <c r="E711" s="85"/>
      <c r="F711" s="85"/>
      <c r="G711" s="85"/>
    </row>
    <row r="712" spans="2:7" ht="15" customHeight="1">
      <c r="B712" s="16" t="s">
        <v>268</v>
      </c>
      <c r="C712" s="61">
        <v>650</v>
      </c>
      <c r="D712" s="85"/>
      <c r="E712" s="85"/>
      <c r="F712" s="85"/>
      <c r="G712" s="85"/>
    </row>
    <row r="713" spans="2:7" ht="15" customHeight="1">
      <c r="B713" s="16" t="s">
        <v>269</v>
      </c>
      <c r="C713" s="61">
        <v>7455</v>
      </c>
      <c r="D713" s="85"/>
      <c r="E713" s="85"/>
      <c r="F713" s="85"/>
      <c r="G713" s="85"/>
    </row>
    <row r="714" spans="2:7" ht="15" customHeight="1">
      <c r="B714" s="16" t="s">
        <v>270</v>
      </c>
      <c r="C714" s="61">
        <v>1567</v>
      </c>
      <c r="D714" s="85"/>
      <c r="E714" s="85"/>
      <c r="F714" s="85"/>
      <c r="G714" s="85"/>
    </row>
    <row r="715" spans="2:7" ht="15" customHeight="1">
      <c r="B715" s="16" t="s">
        <v>271</v>
      </c>
      <c r="C715" s="61">
        <v>670</v>
      </c>
      <c r="D715" s="85"/>
      <c r="E715" s="85"/>
      <c r="F715" s="85"/>
      <c r="G715" s="85"/>
    </row>
    <row r="716" spans="2:7" ht="15" customHeight="1">
      <c r="B716" s="16" t="s">
        <v>272</v>
      </c>
      <c r="C716" s="61">
        <v>1289</v>
      </c>
      <c r="D716" s="85"/>
      <c r="E716" s="85"/>
      <c r="F716" s="85"/>
      <c r="G716" s="85"/>
    </row>
    <row r="717" spans="2:7" ht="15" customHeight="1">
      <c r="C717" s="87"/>
      <c r="D717" s="85"/>
      <c r="E717" s="85"/>
      <c r="F717" s="85"/>
      <c r="G717" s="85"/>
    </row>
    <row r="718" spans="2:7" ht="15" customHeight="1">
      <c r="B718" s="16" t="str">
        <f>B704</f>
        <v>Basic shares outstanding</v>
      </c>
      <c r="D718" s="85"/>
      <c r="E718" s="85"/>
      <c r="F718" s="85"/>
      <c r="G718" s="85"/>
    </row>
    <row r="719" spans="2:7" ht="15" customHeight="1">
      <c r="B719" s="16" t="s">
        <v>273</v>
      </c>
      <c r="D719" s="85"/>
      <c r="E719" s="85"/>
      <c r="F719" s="85"/>
      <c r="G719" s="85"/>
    </row>
    <row r="720" spans="2:7" ht="15" customHeight="1">
      <c r="B720" s="16" t="s">
        <v>274</v>
      </c>
      <c r="D720" s="85"/>
      <c r="E720" s="85"/>
      <c r="F720" s="85"/>
      <c r="G720" s="85"/>
    </row>
    <row r="721" spans="1:7" ht="15" customHeight="1">
      <c r="B721" s="16" t="s">
        <v>130</v>
      </c>
      <c r="D721" s="85"/>
      <c r="E721" s="85"/>
      <c r="F721" s="85"/>
      <c r="G721" s="85"/>
    </row>
    <row r="722" spans="1:7" ht="15" customHeight="1">
      <c r="B722" s="16" t="str">
        <f>B703</f>
        <v>Current share price</v>
      </c>
      <c r="D722" s="85"/>
      <c r="E722" s="85"/>
      <c r="F722" s="85"/>
      <c r="G722" s="85"/>
    </row>
    <row r="723" spans="1:7" ht="15" customHeight="1">
      <c r="B723" s="16" t="s">
        <v>275</v>
      </c>
      <c r="D723" s="85"/>
      <c r="E723" s="85"/>
      <c r="F723" s="85"/>
      <c r="G723" s="85"/>
    </row>
    <row r="724" spans="1:7" ht="15" customHeight="1">
      <c r="D724" s="85"/>
      <c r="E724" s="85"/>
      <c r="F724" s="85"/>
      <c r="G724" s="85"/>
    </row>
    <row r="725" spans="1:7" ht="15" customHeight="1">
      <c r="D725" s="85"/>
      <c r="E725" s="85"/>
      <c r="F725" s="85"/>
      <c r="G725" s="85"/>
    </row>
    <row r="726" spans="1:7" ht="15" customHeight="1">
      <c r="D726" s="85"/>
      <c r="E726" s="85"/>
      <c r="F726" s="85"/>
      <c r="G726" s="85"/>
    </row>
    <row r="727" spans="1:7" ht="15" customHeight="1">
      <c r="D727" s="85"/>
      <c r="E727" s="85"/>
      <c r="F727" s="85"/>
      <c r="G727" s="85"/>
    </row>
    <row r="734" spans="1:7" ht="15" customHeight="1">
      <c r="A734" s="15" t="s">
        <v>119</v>
      </c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7" manualBreakCount="7">
    <brk id="53" max="16383" man="1"/>
    <brk id="315" max="16383" man="1"/>
    <brk id="442" max="16383" man="1"/>
    <brk id="461" max="16383" man="1"/>
    <brk id="499" max="16383" man="1"/>
    <brk id="547" max="16383" man="1"/>
    <brk id="607" max="16383" man="1"/>
  </rowBreaks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32"/>
  <sheetViews>
    <sheetView zoomScaleNormal="100" workbookViewId="0"/>
  </sheetViews>
  <sheetFormatPr defaultColWidth="9.140625" defaultRowHeight="15" customHeight="1"/>
  <cols>
    <col min="1" max="1" width="1.42578125" style="15" customWidth="1"/>
    <col min="2" max="2" width="45.85546875" style="16" customWidth="1"/>
    <col min="3" max="10" width="11" customWidth="1"/>
    <col min="11" max="12" width="9.140625" customWidth="1"/>
  </cols>
  <sheetData>
    <row r="1" spans="1:10" s="46" customFormat="1" ht="45" customHeight="1">
      <c r="A1" s="5" t="s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>
      <c r="A3" s="15" t="s">
        <v>27</v>
      </c>
    </row>
    <row r="4" spans="1:10" ht="15" customHeight="1">
      <c r="B4" s="16" t="s">
        <v>276</v>
      </c>
    </row>
    <row r="6" spans="1:10" ht="15" customHeight="1">
      <c r="B6" s="16" t="s">
        <v>34</v>
      </c>
      <c r="C6" s="61">
        <v>34067</v>
      </c>
    </row>
    <row r="7" spans="1:10" ht="15" customHeight="1">
      <c r="B7" s="16" t="s">
        <v>277</v>
      </c>
      <c r="C7" s="61">
        <v>-14578</v>
      </c>
    </row>
    <row r="8" spans="1:10" ht="15" customHeight="1">
      <c r="A8" s="60"/>
      <c r="B8" s="16" t="s">
        <v>278</v>
      </c>
      <c r="C8" s="61">
        <v>-5670</v>
      </c>
    </row>
    <row r="9" spans="1:10" ht="15" customHeight="1">
      <c r="B9" s="16" t="s">
        <v>279</v>
      </c>
      <c r="C9">
        <f>SUM(C6:C8)</f>
        <v>13819</v>
      </c>
    </row>
    <row r="10" spans="1:10" ht="15" customHeight="1">
      <c r="B10" s="16" t="s">
        <v>280</v>
      </c>
      <c r="C10" s="61">
        <v>126</v>
      </c>
    </row>
    <row r="11" spans="1:10" ht="15" customHeight="1">
      <c r="B11" s="16" t="s">
        <v>281</v>
      </c>
      <c r="C11" s="61">
        <v>-4578</v>
      </c>
    </row>
    <row r="12" spans="1:10" ht="15" customHeight="1">
      <c r="B12" s="16" t="s">
        <v>282</v>
      </c>
      <c r="C12">
        <f>SUM(C9:C11)</f>
        <v>9367</v>
      </c>
    </row>
    <row r="13" spans="1:10" ht="15" customHeight="1">
      <c r="B13" s="16" t="s">
        <v>283</v>
      </c>
      <c r="C13" s="61">
        <v>-2810.1</v>
      </c>
    </row>
    <row r="14" spans="1:10" ht="15" customHeight="1">
      <c r="B14" s="16" t="s">
        <v>284</v>
      </c>
      <c r="C14">
        <f>C13+C12</f>
        <v>6556.9</v>
      </c>
    </row>
    <row r="16" spans="1:10" ht="15" customHeight="1">
      <c r="B16" s="16" t="s">
        <v>285</v>
      </c>
      <c r="C16" s="61">
        <v>6702</v>
      </c>
    </row>
    <row r="17" spans="1:3" ht="15" customHeight="1">
      <c r="B17" s="16" t="s">
        <v>286</v>
      </c>
      <c r="C17" s="61">
        <v>2096</v>
      </c>
    </row>
    <row r="25" spans="1:3" ht="15" customHeight="1">
      <c r="A25" s="15" t="s">
        <v>42</v>
      </c>
    </row>
    <row r="26" spans="1:3" ht="15" customHeight="1">
      <c r="B26" s="16" t="s">
        <v>287</v>
      </c>
    </row>
    <row r="27" spans="1:3" ht="15" customHeight="1">
      <c r="B27" s="16" t="s">
        <v>288</v>
      </c>
    </row>
    <row r="29" spans="1:3" ht="15" customHeight="1">
      <c r="B29" s="16" t="s">
        <v>289</v>
      </c>
    </row>
    <row r="51" spans="2:2" ht="15" customHeight="1">
      <c r="B51" s="16" t="s">
        <v>290</v>
      </c>
    </row>
    <row r="81" spans="1:3" ht="15" customHeight="1">
      <c r="A81" s="15" t="s">
        <v>52</v>
      </c>
    </row>
    <row r="82" spans="1:3" ht="15" customHeight="1">
      <c r="B82" s="16" t="s">
        <v>291</v>
      </c>
    </row>
    <row r="83" spans="1:3" ht="15" customHeight="1">
      <c r="B83" s="16" t="s">
        <v>292</v>
      </c>
    </row>
    <row r="85" spans="1:3" ht="15" customHeight="1">
      <c r="B85" s="16" t="s">
        <v>285</v>
      </c>
      <c r="C85" s="61">
        <v>308</v>
      </c>
    </row>
    <row r="86" spans="1:3" ht="15" customHeight="1">
      <c r="B86" s="16" t="s">
        <v>293</v>
      </c>
      <c r="C86" s="61">
        <v>25</v>
      </c>
    </row>
    <row r="87" spans="1:3" ht="15" customHeight="1">
      <c r="B87" s="16" t="s">
        <v>294</v>
      </c>
      <c r="C87" s="61">
        <v>58</v>
      </c>
    </row>
    <row r="89" spans="1:3" ht="15" customHeight="1">
      <c r="B89" s="16" t="s">
        <v>295</v>
      </c>
    </row>
    <row r="91" spans="1:3" ht="15" customHeight="1">
      <c r="B91" s="16" t="s">
        <v>289</v>
      </c>
    </row>
    <row r="126" spans="1:2" ht="15" customHeight="1">
      <c r="A126" s="15" t="s">
        <v>64</v>
      </c>
    </row>
    <row r="127" spans="1:2" ht="15" customHeight="1">
      <c r="B127" s="16" t="s">
        <v>296</v>
      </c>
    </row>
    <row r="129" spans="2:3" ht="15" customHeight="1">
      <c r="B129" s="16" t="s">
        <v>34</v>
      </c>
      <c r="C129" s="61">
        <v>1000</v>
      </c>
    </row>
    <row r="130" spans="2:3" ht="15" customHeight="1">
      <c r="B130" s="16" t="s">
        <v>297</v>
      </c>
      <c r="C130" s="61">
        <v>-800</v>
      </c>
    </row>
    <row r="131" spans="2:3" ht="15" customHeight="1">
      <c r="B131" s="16" t="s">
        <v>298</v>
      </c>
      <c r="C131">
        <f>SUM(C129:C130)</f>
        <v>200</v>
      </c>
    </row>
    <row r="132" spans="2:3" ht="15" customHeight="1">
      <c r="B132" s="16" t="s">
        <v>299</v>
      </c>
      <c r="C132" s="61">
        <v>-30</v>
      </c>
    </row>
    <row r="133" spans="2:3" ht="15" customHeight="1">
      <c r="B133" s="16" t="s">
        <v>279</v>
      </c>
      <c r="C133">
        <f>C132+C131</f>
        <v>170</v>
      </c>
    </row>
    <row r="134" spans="2:3" ht="15" customHeight="1">
      <c r="B134" s="16" t="s">
        <v>300</v>
      </c>
      <c r="C134" s="61">
        <v>10</v>
      </c>
    </row>
    <row r="135" spans="2:3" ht="15" customHeight="1">
      <c r="B135" s="16" t="s">
        <v>301</v>
      </c>
      <c r="C135" s="61">
        <v>-15</v>
      </c>
    </row>
    <row r="136" spans="2:3" ht="15" customHeight="1">
      <c r="B136" s="16" t="s">
        <v>282</v>
      </c>
      <c r="C136">
        <f>SUM(C133:C135)</f>
        <v>165</v>
      </c>
    </row>
    <row r="137" spans="2:3" ht="15" customHeight="1">
      <c r="B137" s="16" t="s">
        <v>283</v>
      </c>
      <c r="C137" s="61">
        <v>-49.5</v>
      </c>
    </row>
    <row r="138" spans="2:3" ht="15" customHeight="1">
      <c r="B138" s="16" t="s">
        <v>302</v>
      </c>
      <c r="C138">
        <f>C137+C136</f>
        <v>115.5</v>
      </c>
    </row>
    <row r="139" spans="2:3" ht="15" customHeight="1">
      <c r="B139" s="16" t="s">
        <v>303</v>
      </c>
      <c r="C139" s="61">
        <v>-10</v>
      </c>
    </row>
    <row r="140" spans="2:3" ht="15" customHeight="1">
      <c r="B140" s="16" t="s">
        <v>199</v>
      </c>
      <c r="C140" s="61">
        <v>-20</v>
      </c>
    </row>
    <row r="141" spans="2:3" ht="15" customHeight="1">
      <c r="B141" s="16" t="s">
        <v>304</v>
      </c>
      <c r="C141">
        <f>SUM(C138:C140)</f>
        <v>85.5</v>
      </c>
    </row>
    <row r="142" spans="2:3" ht="15" customHeight="1">
      <c r="B142" s="16" t="s">
        <v>305</v>
      </c>
      <c r="C142" s="61">
        <v>60</v>
      </c>
    </row>
    <row r="143" spans="2:3" ht="15" customHeight="1">
      <c r="B143" s="16" t="s">
        <v>37</v>
      </c>
      <c r="C143" s="63">
        <f>C141/C142</f>
        <v>1.425</v>
      </c>
    </row>
    <row r="145" spans="2:3" ht="15" customHeight="1">
      <c r="B145" s="16" t="s">
        <v>306</v>
      </c>
    </row>
    <row r="146" spans="2:3" ht="15" customHeight="1">
      <c r="B146" s="16" t="s">
        <v>307</v>
      </c>
      <c r="C146" s="61">
        <v>20</v>
      </c>
    </row>
    <row r="147" spans="2:3" ht="15" customHeight="1">
      <c r="B147" s="16" t="s">
        <v>308</v>
      </c>
      <c r="C147" s="61">
        <v>45</v>
      </c>
    </row>
    <row r="148" spans="2:3" ht="15" customHeight="1">
      <c r="B148" s="16" t="s">
        <v>285</v>
      </c>
      <c r="C148" s="61">
        <v>58</v>
      </c>
    </row>
    <row r="149" spans="2:3" ht="15" customHeight="1">
      <c r="B149" s="16" t="s">
        <v>309</v>
      </c>
      <c r="C149" s="67">
        <v>0.35</v>
      </c>
    </row>
    <row r="150" spans="2:3" ht="15" customHeight="1">
      <c r="B150" s="16" t="s">
        <v>310</v>
      </c>
    </row>
    <row r="166" spans="1:2" ht="15" customHeight="1">
      <c r="A166" s="15" t="s">
        <v>82</v>
      </c>
    </row>
    <row r="167" spans="1:2" ht="15" customHeight="1">
      <c r="B167" s="16" t="s">
        <v>311</v>
      </c>
    </row>
    <row r="168" spans="1:2" ht="15" customHeight="1">
      <c r="B168" s="16" t="s">
        <v>312</v>
      </c>
    </row>
    <row r="170" spans="1:2" ht="15" customHeight="1">
      <c r="B170" s="16" t="s">
        <v>289</v>
      </c>
    </row>
    <row r="197" spans="2:2" ht="15" customHeight="1">
      <c r="B197" s="16" t="s">
        <v>290</v>
      </c>
    </row>
    <row r="213" spans="2:2" ht="15" customHeight="1">
      <c r="B213" s="16" t="s">
        <v>313</v>
      </c>
    </row>
    <row r="226" spans="3:4" ht="15" customHeight="1">
      <c r="C226" s="79" t="s">
        <v>314</v>
      </c>
      <c r="D226" s="79" t="s">
        <v>315</v>
      </c>
    </row>
    <row r="250" spans="1:2" ht="15" customHeight="1">
      <c r="A250" s="15" t="s">
        <v>165</v>
      </c>
    </row>
    <row r="251" spans="1:2" ht="15" customHeight="1">
      <c r="B251" s="16" t="s">
        <v>316</v>
      </c>
    </row>
    <row r="252" spans="1:2" ht="15" customHeight="1">
      <c r="B252" s="16" t="s">
        <v>317</v>
      </c>
    </row>
    <row r="254" spans="1:2" ht="15" customHeight="1">
      <c r="B254" s="16" t="s">
        <v>289</v>
      </c>
    </row>
    <row r="283" spans="2:2" ht="15" customHeight="1">
      <c r="B283" s="16" t="s">
        <v>290</v>
      </c>
    </row>
    <row r="305" spans="2:2" ht="15" customHeight="1">
      <c r="B305" s="16" t="s">
        <v>318</v>
      </c>
    </row>
    <row r="326" spans="2:2" ht="15" customHeight="1">
      <c r="B326" s="16" t="s">
        <v>319</v>
      </c>
    </row>
    <row r="337" spans="2:2" ht="15" customHeight="1"/>
    <row r="359" spans="3:4" ht="15" customHeight="1">
      <c r="C359" s="79" t="s">
        <v>314</v>
      </c>
      <c r="D359" s="79" t="s">
        <v>315</v>
      </c>
    </row>
    <row r="378" spans="1:5" ht="15" customHeight="1">
      <c r="A378" s="15" t="s">
        <v>172</v>
      </c>
    </row>
    <row r="379" spans="1:5" ht="15" customHeight="1">
      <c r="B379" s="16" t="s">
        <v>320</v>
      </c>
    </row>
    <row r="381" spans="1:5" ht="15" customHeight="1">
      <c r="C381" s="81" t="s">
        <v>321</v>
      </c>
      <c r="D381" s="81" t="s">
        <v>322</v>
      </c>
    </row>
    <row r="382" spans="1:5" ht="15" customHeight="1">
      <c r="C382" s="80">
        <v>55153</v>
      </c>
      <c r="D382" s="80">
        <v>54969</v>
      </c>
      <c r="E382" s="80">
        <v>55334</v>
      </c>
    </row>
    <row r="383" spans="1:5" ht="15" customHeight="1">
      <c r="B383" s="16" t="s">
        <v>34</v>
      </c>
      <c r="C383" s="61">
        <v>1200</v>
      </c>
      <c r="D383" s="61">
        <v>540</v>
      </c>
      <c r="E383" s="61">
        <v>660</v>
      </c>
    </row>
    <row r="384" spans="1:5" ht="15" customHeight="1">
      <c r="B384" s="16" t="s">
        <v>323</v>
      </c>
      <c r="C384" s="61">
        <f>C383*0.68</f>
        <v>816.00000000000011</v>
      </c>
      <c r="D384" s="61">
        <v>360</v>
      </c>
      <c r="E384" s="61">
        <v>450</v>
      </c>
    </row>
    <row r="385" spans="1:5" ht="15" customHeight="1">
      <c r="B385" s="16" t="s">
        <v>279</v>
      </c>
      <c r="C385">
        <f>C383-C384</f>
        <v>383.99999999999989</v>
      </c>
      <c r="D385">
        <f>D383-D384</f>
        <v>180</v>
      </c>
      <c r="E385">
        <f>E383-E384</f>
        <v>210</v>
      </c>
    </row>
    <row r="386" spans="1:5" ht="15" customHeight="1">
      <c r="B386" s="16" t="s">
        <v>301</v>
      </c>
      <c r="C386" s="61">
        <v>180</v>
      </c>
      <c r="D386" s="61">
        <v>81</v>
      </c>
      <c r="E386" s="61">
        <v>99.000000000000014</v>
      </c>
    </row>
    <row r="387" spans="1:5" ht="15" customHeight="1">
      <c r="B387" s="16" t="s">
        <v>282</v>
      </c>
      <c r="C387">
        <f>C385-C386</f>
        <v>203.99999999999989</v>
      </c>
      <c r="D387">
        <f>D385-D386</f>
        <v>99</v>
      </c>
      <c r="E387">
        <f>E385-E386</f>
        <v>110.99999999999999</v>
      </c>
    </row>
    <row r="388" spans="1:5" ht="15" customHeight="1">
      <c r="B388" s="16" t="s">
        <v>283</v>
      </c>
      <c r="C388" s="62">
        <v>62</v>
      </c>
      <c r="D388" s="61">
        <v>28</v>
      </c>
      <c r="E388" s="61">
        <v>34</v>
      </c>
    </row>
    <row r="389" spans="1:5" ht="15" customHeight="1">
      <c r="B389" s="16" t="s">
        <v>284</v>
      </c>
      <c r="C389">
        <f>C387-C388</f>
        <v>141.99999999999989</v>
      </c>
      <c r="D389">
        <f>D387-D388</f>
        <v>71</v>
      </c>
      <c r="E389">
        <f>E387-E388</f>
        <v>76.999999999999986</v>
      </c>
    </row>
    <row r="391" spans="1:5" ht="15" customHeight="1">
      <c r="B391" s="16" t="s">
        <v>285</v>
      </c>
      <c r="C391" s="62">
        <v>134</v>
      </c>
      <c r="D391" s="62">
        <v>60</v>
      </c>
      <c r="E391" s="62">
        <v>75</v>
      </c>
    </row>
    <row r="399" spans="1:5" ht="15" customHeight="1">
      <c r="A399" s="15" t="s">
        <v>178</v>
      </c>
    </row>
    <row r="400" spans="1:5" ht="15" customHeight="1">
      <c r="B400" s="16" t="s">
        <v>324</v>
      </c>
    </row>
    <row r="401" spans="2:2" ht="15" customHeight="1">
      <c r="B401" s="16" t="s">
        <v>325</v>
      </c>
    </row>
    <row r="403" spans="2:2" ht="15" customHeight="1">
      <c r="B403" s="16" t="s">
        <v>326</v>
      </c>
    </row>
    <row r="426" spans="2:2" ht="15" customHeight="1">
      <c r="B426" s="16" t="s">
        <v>327</v>
      </c>
    </row>
    <row r="449" spans="1:5" ht="15" customHeight="1">
      <c r="C449" s="69" t="s">
        <v>321</v>
      </c>
      <c r="D449" s="89" t="s">
        <v>328</v>
      </c>
    </row>
    <row r="450" spans="1:5" ht="15" customHeight="1">
      <c r="C450" s="70">
        <v>42001</v>
      </c>
      <c r="D450" s="70">
        <v>42274</v>
      </c>
      <c r="E450" s="70">
        <v>41910</v>
      </c>
    </row>
    <row r="458" spans="1:5" ht="15" customHeight="1">
      <c r="A458" s="15" t="s">
        <v>196</v>
      </c>
    </row>
    <row r="459" spans="1:5" ht="15" customHeight="1">
      <c r="B459" s="16" t="s">
        <v>329</v>
      </c>
    </row>
    <row r="460" spans="1:5" ht="15" customHeight="1">
      <c r="B460" s="16" t="s">
        <v>330</v>
      </c>
    </row>
    <row r="462" spans="1:5" ht="15" customHeight="1">
      <c r="B462" s="16" t="s">
        <v>32</v>
      </c>
      <c r="C462" s="61">
        <v>20</v>
      </c>
    </row>
    <row r="463" spans="1:5" ht="15" customHeight="1">
      <c r="B463" s="16" t="s">
        <v>129</v>
      </c>
      <c r="C463" s="61">
        <v>100</v>
      </c>
    </row>
    <row r="464" spans="1:5" ht="15" customHeight="1">
      <c r="B464" s="16" t="s">
        <v>268</v>
      </c>
      <c r="C464" s="61">
        <v>250</v>
      </c>
    </row>
    <row r="465" spans="2:3" ht="15" customHeight="1">
      <c r="B465" s="16" t="s">
        <v>331</v>
      </c>
      <c r="C465" s="61">
        <v>50</v>
      </c>
    </row>
    <row r="468" spans="2:3" ht="15" customHeight="1">
      <c r="C468" s="76" t="s">
        <v>332</v>
      </c>
    </row>
    <row r="469" spans="2:3" ht="15" customHeight="1">
      <c r="B469" s="16" t="s">
        <v>333</v>
      </c>
      <c r="C469" s="82" t="s">
        <v>334</v>
      </c>
    </row>
    <row r="470" spans="2:3" ht="15" customHeight="1">
      <c r="B470" s="16" t="s">
        <v>335</v>
      </c>
      <c r="C470" s="61">
        <v>500</v>
      </c>
    </row>
    <row r="471" spans="2:3" ht="15" customHeight="1">
      <c r="B471" s="16" t="s">
        <v>297</v>
      </c>
      <c r="C471" s="61">
        <v>-200</v>
      </c>
    </row>
    <row r="472" spans="2:3" ht="15" customHeight="1">
      <c r="B472" s="16" t="s">
        <v>298</v>
      </c>
      <c r="C472">
        <f>SUM(C470:C471)</f>
        <v>300</v>
      </c>
    </row>
    <row r="473" spans="2:3" ht="15" customHeight="1">
      <c r="B473" s="16" t="s">
        <v>336</v>
      </c>
      <c r="C473" s="61">
        <v>-100</v>
      </c>
    </row>
    <row r="474" spans="2:3" ht="15" customHeight="1">
      <c r="B474" s="16" t="s">
        <v>279</v>
      </c>
      <c r="C474">
        <f>C473+C472</f>
        <v>200</v>
      </c>
    </row>
    <row r="475" spans="2:3" ht="15" customHeight="1">
      <c r="B475" s="16" t="s">
        <v>285</v>
      </c>
      <c r="C475" s="61">
        <v>100</v>
      </c>
    </row>
    <row r="477" spans="2:3" ht="15" customHeight="1">
      <c r="C477" s="76" t="s">
        <v>332</v>
      </c>
    </row>
    <row r="478" spans="2:3" ht="15" customHeight="1">
      <c r="B478" s="16" t="s">
        <v>337</v>
      </c>
      <c r="C478" s="82" t="s">
        <v>334</v>
      </c>
    </row>
    <row r="479" spans="2:3" ht="15" customHeight="1">
      <c r="B479" s="16" t="s">
        <v>335</v>
      </c>
      <c r="C479" s="61">
        <v>100</v>
      </c>
    </row>
    <row r="480" spans="2:3" ht="15" customHeight="1">
      <c r="B480" s="16" t="s">
        <v>297</v>
      </c>
      <c r="C480" s="62">
        <v>-50</v>
      </c>
    </row>
    <row r="481" spans="1:3" ht="15" customHeight="1">
      <c r="B481" s="16" t="s">
        <v>298</v>
      </c>
      <c r="C481">
        <f>SUM(C479:C480)</f>
        <v>50</v>
      </c>
    </row>
    <row r="482" spans="1:3" ht="15" customHeight="1">
      <c r="B482" s="16" t="s">
        <v>336</v>
      </c>
      <c r="C482" s="61">
        <v>-30</v>
      </c>
    </row>
    <row r="483" spans="1:3" ht="15" customHeight="1">
      <c r="B483" s="16" t="s">
        <v>279</v>
      </c>
      <c r="C483">
        <f>C482+C481</f>
        <v>20</v>
      </c>
    </row>
    <row r="484" spans="1:3" ht="15" customHeight="1">
      <c r="B484" s="16" t="s">
        <v>285</v>
      </c>
      <c r="C484" s="61">
        <v>10</v>
      </c>
    </row>
    <row r="495" spans="1:3" ht="15" customHeight="1">
      <c r="A495" s="15" t="s">
        <v>197</v>
      </c>
    </row>
    <row r="496" spans="1:3" ht="15" customHeight="1">
      <c r="B496" s="16" t="s">
        <v>338</v>
      </c>
    </row>
    <row r="497" spans="1:4" ht="15" customHeight="1">
      <c r="B497" s="16" t="s">
        <v>339</v>
      </c>
    </row>
    <row r="499" spans="1:4" ht="15" customHeight="1">
      <c r="C499" t="s">
        <v>29</v>
      </c>
      <c r="D499" t="s">
        <v>340</v>
      </c>
    </row>
    <row r="500" spans="1:4" ht="15" customHeight="1">
      <c r="C500" t="s">
        <v>341</v>
      </c>
      <c r="D500" t="s">
        <v>342</v>
      </c>
    </row>
    <row r="501" spans="1:4" ht="15" customHeight="1">
      <c r="B501" s="16" t="s">
        <v>34</v>
      </c>
      <c r="C501" s="61">
        <v>500</v>
      </c>
      <c r="D501" s="61">
        <v>600</v>
      </c>
    </row>
    <row r="502" spans="1:4" ht="15" customHeight="1">
      <c r="B502" s="16" t="s">
        <v>36</v>
      </c>
      <c r="C502" s="61">
        <v>400</v>
      </c>
      <c r="D502" s="61">
        <v>490</v>
      </c>
    </row>
    <row r="512" spans="1:4" ht="15" customHeight="1">
      <c r="A512" s="15" t="s">
        <v>203</v>
      </c>
    </row>
    <row r="513" spans="2:10" ht="15" customHeight="1">
      <c r="B513" s="16" t="s">
        <v>343</v>
      </c>
    </row>
    <row r="514" spans="2:10" ht="15" customHeight="1">
      <c r="B514" s="16" t="s">
        <v>339</v>
      </c>
    </row>
    <row r="515" spans="2:10" ht="15" customHeight="1">
      <c r="B515" s="16" t="s">
        <v>344</v>
      </c>
    </row>
    <row r="517" spans="2:10" ht="15" customHeight="1">
      <c r="C517" s="83" t="s">
        <v>29</v>
      </c>
      <c r="D517" s="83" t="s">
        <v>29</v>
      </c>
      <c r="E517" s="83" t="s">
        <v>29</v>
      </c>
      <c r="F517" s="83" t="s">
        <v>29</v>
      </c>
      <c r="G517" s="83" t="s">
        <v>340</v>
      </c>
      <c r="H517" s="83" t="s">
        <v>340</v>
      </c>
      <c r="I517" s="83" t="s">
        <v>340</v>
      </c>
      <c r="J517" s="83" t="s">
        <v>340</v>
      </c>
    </row>
    <row r="518" spans="2:10" ht="15" customHeight="1">
      <c r="C518" s="83" t="s">
        <v>345</v>
      </c>
      <c r="D518" s="83" t="s">
        <v>346</v>
      </c>
      <c r="E518" s="83" t="s">
        <v>347</v>
      </c>
      <c r="F518" s="83" t="s">
        <v>348</v>
      </c>
      <c r="G518" s="83" t="s">
        <v>349</v>
      </c>
      <c r="H518" s="83" t="s">
        <v>350</v>
      </c>
      <c r="I518" s="83" t="s">
        <v>351</v>
      </c>
      <c r="J518" s="83" t="s">
        <v>352</v>
      </c>
    </row>
    <row r="519" spans="2:10" ht="15" customHeight="1">
      <c r="B519" s="16" t="s">
        <v>34</v>
      </c>
      <c r="C519" s="61">
        <v>1000</v>
      </c>
      <c r="D519" s="61">
        <v>1020</v>
      </c>
      <c r="E519" s="61">
        <v>1035</v>
      </c>
      <c r="F519" s="61">
        <v>1055</v>
      </c>
      <c r="G519" s="61">
        <v>1060</v>
      </c>
      <c r="H519" s="61">
        <v>1070</v>
      </c>
      <c r="I519" s="61">
        <v>1084</v>
      </c>
      <c r="J519" s="61">
        <v>1095</v>
      </c>
    </row>
    <row r="520" spans="2:10" ht="15" customHeight="1">
      <c r="B520" s="16" t="s">
        <v>35</v>
      </c>
      <c r="C520" s="61">
        <f>C519*0.62</f>
        <v>620</v>
      </c>
      <c r="D520" s="61">
        <v>630</v>
      </c>
      <c r="E520" s="61">
        <v>640</v>
      </c>
      <c r="F520" s="61">
        <v>655</v>
      </c>
      <c r="G520" s="61">
        <v>658</v>
      </c>
      <c r="H520" s="61">
        <v>665</v>
      </c>
      <c r="I520" s="61">
        <v>670</v>
      </c>
      <c r="J520" s="61">
        <v>685</v>
      </c>
    </row>
    <row r="521" spans="2:10" ht="15" customHeight="1">
      <c r="B521" s="16" t="s">
        <v>284</v>
      </c>
      <c r="C521" s="61">
        <f>C519*0.05</f>
        <v>50</v>
      </c>
      <c r="D521" s="61">
        <v>52</v>
      </c>
      <c r="E521" s="61">
        <v>53</v>
      </c>
      <c r="F521" s="61">
        <v>55</v>
      </c>
      <c r="G521" s="61">
        <v>58</v>
      </c>
      <c r="H521" s="61">
        <v>59</v>
      </c>
      <c r="I521" s="61">
        <v>64</v>
      </c>
      <c r="J521" s="61">
        <v>70</v>
      </c>
    </row>
    <row r="532" spans="1:1" ht="15" customHeight="1">
      <c r="A532" s="15" t="s">
        <v>119</v>
      </c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2" manualBreakCount="2">
    <brk id="60" max="16383" man="1"/>
    <brk id="360" max="16383" man="1"/>
  </rowBreaks>
  <drawing r:id="rId2"/>
  <legacyDrawing r:id="rId3"/>
  <legacyDrawingHF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844B49-EB0B-4185-9FC8-EE3C0C70DD17}"/>
</file>

<file path=customXml/itemProps2.xml><?xml version="1.0" encoding="utf-8"?>
<ds:datastoreItem xmlns:ds="http://schemas.openxmlformats.org/officeDocument/2006/customXml" ds:itemID="{54422B56-4028-476F-9D64-91DF698CF081}"/>
</file>

<file path=customXml/itemProps3.xml><?xml version="1.0" encoding="utf-8"?>
<ds:datastoreItem xmlns:ds="http://schemas.openxmlformats.org/officeDocument/2006/customXml" ds:itemID="{2267E77C-49D7-4CDF-BCE7-519F43A62A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Petter Ljunggren</dc:creator>
  <cp:keywords/>
  <dc:description/>
  <cp:lastModifiedBy>Oliver Sealey</cp:lastModifiedBy>
  <cp:revision/>
  <dcterms:created xsi:type="dcterms:W3CDTF">2016-02-03T14:06:14Z</dcterms:created>
  <dcterms:modified xsi:type="dcterms:W3CDTF">2022-12-19T14:20:44Z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