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2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Project Finance Full Model Build/8120 Renewable Energy - Operating Model/7. Case Study - Operations - Revenue/"/>
    </mc:Choice>
  </mc:AlternateContent>
  <xr:revisionPtr revIDLastSave="54" documentId="8_{2C6239C0-EF44-4B14-93BF-0F4261C4F9D2}" xr6:coauthVersionLast="47" xr6:coauthVersionMax="47" xr10:uidLastSave="{5AB2126B-9736-4253-9255-706AB7EED551}"/>
  <bookViews>
    <workbookView xWindow="22275" yWindow="-16200" windowWidth="15015" windowHeight="15585" firstSheet="3" activeTab="3" xr2:uid="{EF0FE2B7-6F62-4013-B60E-F852B67F0C79}"/>
  </bookViews>
  <sheets>
    <sheet name="Welcome" sheetId="1" r:id="rId1"/>
    <sheet name="Info" sheetId="6" r:id="rId2"/>
    <sheet name="Assumptions and Outputs" sheetId="2" r:id="rId3"/>
    <sheet name="Operations" sheetId="8" r:id="rId4"/>
    <sheet name="Sources and Uses" sheetId="10" r:id="rId5"/>
    <sheet name="P&amp;L and Tax" sheetId="11" r:id="rId6"/>
    <sheet name="Balance sheet" sheetId="14" r:id="rId7"/>
    <sheet name="Cashflow statement" sheetId="16" r:id="rId8"/>
    <sheet name="Debt" sheetId="15" r:id="rId9"/>
  </sheets>
  <definedNames>
    <definedName name="circ_switch">Info!$N$10</definedName>
    <definedName name="Local_currency">Info!$N$7</definedName>
    <definedName name="_xlnm.Print_Area" localSheetId="2">'Assumptions and Outputs'!$A$1:$P$234</definedName>
    <definedName name="_xlnm.Print_Area" localSheetId="6">'Balance sheet'!$A$1:$S$226</definedName>
    <definedName name="_xlnm.Print_Area" localSheetId="7">'Cashflow statement'!$A$1:$S$219</definedName>
    <definedName name="_xlnm.Print_Area" localSheetId="8">Debt!$A$1:$S$253</definedName>
    <definedName name="_xlnm.Print_Area" localSheetId="3">Operations!$A$1:$S$210</definedName>
    <definedName name="_xlnm.Print_Area" localSheetId="5">'P&amp;L and Tax'!$A$1:$S$241</definedName>
    <definedName name="_xlnm.Print_Area" localSheetId="4">'Sources and Uses'!$A$1:$S$242</definedName>
    <definedName name="start_date">Info!$N$6</definedName>
    <definedName name="today_date">Info!$N$6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8" l="1"/>
  <c r="H17" i="8"/>
  <c r="I17" i="8"/>
  <c r="J17" i="8"/>
  <c r="K17" i="8"/>
  <c r="F17" i="8"/>
  <c r="L32" i="8" l="1"/>
  <c r="K31" i="8"/>
  <c r="J31" i="8"/>
  <c r="I31" i="8"/>
  <c r="H31" i="8"/>
  <c r="G31" i="8"/>
  <c r="F31" i="8"/>
  <c r="K30" i="8"/>
  <c r="J30" i="8"/>
  <c r="I30" i="8"/>
  <c r="H30" i="8"/>
  <c r="G30" i="8"/>
  <c r="F30" i="8"/>
  <c r="K29" i="8"/>
  <c r="J29" i="8"/>
  <c r="I29" i="8"/>
  <c r="H29" i="8"/>
  <c r="G29" i="8"/>
  <c r="F29" i="8"/>
  <c r="L28" i="8"/>
  <c r="L24" i="8"/>
  <c r="L23" i="8"/>
  <c r="L21" i="8"/>
  <c r="H20" i="8"/>
  <c r="G20" i="8"/>
  <c r="K19" i="8"/>
  <c r="J19" i="8"/>
  <c r="I19" i="8"/>
  <c r="H19" i="8"/>
  <c r="G19" i="8"/>
  <c r="F19" i="8"/>
  <c r="K18" i="8"/>
  <c r="K20" i="8" s="1"/>
  <c r="J18" i="8"/>
  <c r="J20" i="8" s="1"/>
  <c r="I18" i="8"/>
  <c r="I20" i="8" s="1"/>
  <c r="H18" i="8"/>
  <c r="G18" i="8"/>
  <c r="F18" i="8"/>
  <c r="F20" i="8"/>
  <c r="L16" i="8"/>
  <c r="K14" i="8"/>
  <c r="K15" i="8" s="1"/>
  <c r="J14" i="8"/>
  <c r="J15" i="8" s="1"/>
  <c r="I14" i="8"/>
  <c r="I15" i="8" s="1"/>
  <c r="H14" i="8"/>
  <c r="H15" i="8" s="1"/>
  <c r="H22" i="8" s="1"/>
  <c r="G14" i="8"/>
  <c r="G15" i="8" s="1"/>
  <c r="G22" i="8" s="1"/>
  <c r="K13" i="8"/>
  <c r="J13" i="8"/>
  <c r="I13" i="8"/>
  <c r="H13" i="8"/>
  <c r="G13" i="8"/>
  <c r="F13" i="8"/>
  <c r="F14" i="8" s="1"/>
  <c r="F15" i="8" s="1"/>
  <c r="K40" i="8"/>
  <c r="J40" i="8"/>
  <c r="I40" i="8"/>
  <c r="H40" i="8"/>
  <c r="G40" i="8"/>
  <c r="F40" i="8"/>
  <c r="D18" i="8"/>
  <c r="L30" i="8"/>
  <c r="L20" i="8"/>
  <c r="L31" i="8"/>
  <c r="L29" i="8"/>
  <c r="L19" i="8"/>
  <c r="L17" i="8"/>
  <c r="L13" i="8"/>
  <c r="L42" i="8"/>
  <c r="L40" i="8"/>
  <c r="I22" i="8" l="1"/>
  <c r="J22" i="8"/>
  <c r="J27" i="8" s="1"/>
  <c r="J35" i="8" s="1"/>
  <c r="F22" i="8"/>
  <c r="F26" i="8" s="1"/>
  <c r="F34" i="8" s="1"/>
  <c r="G27" i="8"/>
  <c r="G35" i="8" s="1"/>
  <c r="G25" i="8"/>
  <c r="G33" i="8" s="1"/>
  <c r="G26" i="8"/>
  <c r="G34" i="8" s="1"/>
  <c r="H27" i="8"/>
  <c r="H35" i="8" s="1"/>
  <c r="H25" i="8"/>
  <c r="H33" i="8" s="1"/>
  <c r="H26" i="8"/>
  <c r="H34" i="8" s="1"/>
  <c r="I27" i="8"/>
  <c r="I35" i="8" s="1"/>
  <c r="I25" i="8"/>
  <c r="I33" i="8" s="1"/>
  <c r="I26" i="8"/>
  <c r="I34" i="8" s="1"/>
  <c r="J25" i="8"/>
  <c r="J33" i="8" s="1"/>
  <c r="J26" i="8"/>
  <c r="J34" i="8" s="1"/>
  <c r="K22" i="8"/>
  <c r="D76" i="15"/>
  <c r="D72" i="15"/>
  <c r="F2" i="2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2" i="2"/>
  <c r="A1" i="2"/>
  <c r="I114" i="2"/>
  <c r="J114" i="2"/>
  <c r="K114" i="2"/>
  <c r="L114" i="2"/>
  <c r="M114" i="2"/>
  <c r="H116" i="2"/>
  <c r="D86" i="15"/>
  <c r="D82" i="15"/>
  <c r="L18" i="8"/>
  <c r="L14" i="8"/>
  <c r="L15" i="8"/>
  <c r="F27" i="8" l="1"/>
  <c r="F35" i="8" s="1"/>
  <c r="F25" i="8"/>
  <c r="F33" i="8" s="1"/>
  <c r="G36" i="8"/>
  <c r="G42" i="8" s="1"/>
  <c r="K27" i="8"/>
  <c r="K25" i="8"/>
  <c r="K26" i="8"/>
  <c r="J36" i="8"/>
  <c r="J42" i="8" s="1"/>
  <c r="I36" i="8"/>
  <c r="I42" i="8" s="1"/>
  <c r="F36" i="8"/>
  <c r="F42" i="8" s="1"/>
  <c r="H36" i="8"/>
  <c r="H42" i="8" s="1"/>
  <c r="D55" i="10"/>
  <c r="A1" i="11"/>
  <c r="A2" i="11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Q2" i="11" s="1"/>
  <c r="R2" i="11" s="1"/>
  <c r="S2" i="11" s="1"/>
  <c r="T2" i="11" s="1"/>
  <c r="U2" i="11" s="1"/>
  <c r="V2" i="11" s="1"/>
  <c r="W2" i="11" s="1"/>
  <c r="X2" i="11" s="1"/>
  <c r="Y2" i="11" s="1"/>
  <c r="Z2" i="11" s="1"/>
  <c r="AA2" i="11" s="1"/>
  <c r="B3" i="11"/>
  <c r="D14" i="11"/>
  <c r="D15" i="11"/>
  <c r="D37" i="11"/>
  <c r="D45" i="11"/>
  <c r="A1" i="14"/>
  <c r="A2" i="14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Q2" i="14" s="1"/>
  <c r="R2" i="14" s="1"/>
  <c r="S2" i="14" s="1"/>
  <c r="T2" i="14" s="1"/>
  <c r="U2" i="14" s="1"/>
  <c r="V2" i="14" s="1"/>
  <c r="W2" i="14" s="1"/>
  <c r="X2" i="14" s="1"/>
  <c r="Y2" i="14" s="1"/>
  <c r="Z2" i="14" s="1"/>
  <c r="AA2" i="14" s="1"/>
  <c r="B3" i="14"/>
  <c r="C13" i="14"/>
  <c r="D13" i="14"/>
  <c r="C18" i="14"/>
  <c r="D18" i="14"/>
  <c r="A1" i="16"/>
  <c r="A2" i="16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Q2" i="16" s="1"/>
  <c r="R2" i="16" s="1"/>
  <c r="S2" i="16" s="1"/>
  <c r="T2" i="16" s="1"/>
  <c r="U2" i="16" s="1"/>
  <c r="V2" i="16" s="1"/>
  <c r="W2" i="16" s="1"/>
  <c r="X2" i="16" s="1"/>
  <c r="Y2" i="16" s="1"/>
  <c r="Z2" i="16" s="1"/>
  <c r="AA2" i="16" s="1"/>
  <c r="B3" i="16"/>
  <c r="B7" i="16"/>
  <c r="B8" i="16"/>
  <c r="B9" i="16"/>
  <c r="A1" i="15"/>
  <c r="A2" i="15"/>
  <c r="F2" i="15"/>
  <c r="B3" i="15"/>
  <c r="D6" i="15"/>
  <c r="C23" i="15"/>
  <c r="D23" i="15"/>
  <c r="C25" i="15"/>
  <c r="C31" i="15"/>
  <c r="D31" i="15"/>
  <c r="C33" i="15"/>
  <c r="D46" i="15"/>
  <c r="D47" i="15"/>
  <c r="D50" i="15"/>
  <c r="D64" i="15"/>
  <c r="A1" i="10"/>
  <c r="A2" i="10"/>
  <c r="F2" i="10"/>
  <c r="G2" i="10" s="1"/>
  <c r="H2" i="10" s="1"/>
  <c r="I2" i="10" s="1"/>
  <c r="B3" i="10"/>
  <c r="C27" i="10"/>
  <c r="D27" i="10"/>
  <c r="C28" i="10"/>
  <c r="D30" i="10"/>
  <c r="D33" i="10"/>
  <c r="C34" i="10"/>
  <c r="D34" i="10"/>
  <c r="D36" i="10"/>
  <c r="C50" i="10"/>
  <c r="D50" i="10"/>
  <c r="C66" i="10"/>
  <c r="D66" i="10"/>
  <c r="C67" i="10"/>
  <c r="L22" i="8"/>
  <c r="K33" i="8" l="1"/>
  <c r="K34" i="8"/>
  <c r="K35" i="8"/>
  <c r="G2" i="15"/>
  <c r="J2" i="10"/>
  <c r="L35" i="8"/>
  <c r="L27" i="8"/>
  <c r="L25" i="8"/>
  <c r="L26" i="8"/>
  <c r="L34" i="8"/>
  <c r="K36" i="8" l="1"/>
  <c r="H2" i="15"/>
  <c r="K2" i="10"/>
  <c r="L33" i="8"/>
  <c r="K42" i="8" l="1"/>
  <c r="I2" i="15"/>
  <c r="L2" i="10"/>
  <c r="L36" i="8"/>
  <c r="J2" i="15" l="1"/>
  <c r="M2" i="10"/>
  <c r="K2" i="15" l="1"/>
  <c r="N2" i="10"/>
  <c r="L2" i="15" l="1"/>
  <c r="O2" i="10"/>
  <c r="M2" i="15" l="1"/>
  <c r="P2" i="10"/>
  <c r="N2" i="15" l="1"/>
  <c r="Q2" i="10"/>
  <c r="O2" i="15" l="1"/>
  <c r="R2" i="10"/>
  <c r="P2" i="15" l="1"/>
  <c r="S2" i="10"/>
  <c r="Q2" i="15" l="1"/>
  <c r="T2" i="10"/>
  <c r="R2" i="15" l="1"/>
  <c r="U2" i="10"/>
  <c r="S2" i="15" l="1"/>
  <c r="V2" i="10"/>
  <c r="T2" i="15" l="1"/>
  <c r="W2" i="10"/>
  <c r="U2" i="15" l="1"/>
  <c r="X2" i="10"/>
  <c r="V2" i="15" l="1"/>
  <c r="Y2" i="10"/>
  <c r="W2" i="15" l="1"/>
  <c r="Z2" i="10"/>
  <c r="X2" i="15" l="1"/>
  <c r="AA2" i="10"/>
  <c r="Y2" i="15" l="1"/>
  <c r="D68" i="2"/>
  <c r="D45" i="2"/>
  <c r="D28" i="10" s="1"/>
  <c r="Z2" i="15" l="1"/>
  <c r="D67" i="10"/>
  <c r="D46" i="8"/>
  <c r="D45" i="8"/>
  <c r="D39" i="8"/>
  <c r="D38" i="8"/>
  <c r="D30" i="8"/>
  <c r="D31" i="8"/>
  <c r="D29" i="8"/>
  <c r="D26" i="8"/>
  <c r="D25" i="8"/>
  <c r="B27" i="2"/>
  <c r="B28" i="2"/>
  <c r="D15" i="8"/>
  <c r="D19" i="8"/>
  <c r="D14" i="8"/>
  <c r="D13" i="8"/>
  <c r="F2" i="8"/>
  <c r="D10" i="8"/>
  <c r="F10" i="8" s="1"/>
  <c r="G10" i="8" s="1"/>
  <c r="H10" i="8" s="1"/>
  <c r="I10" i="8" s="1"/>
  <c r="J10" i="8" s="1"/>
  <c r="K10" i="8" s="1"/>
  <c r="D6" i="8"/>
  <c r="L10" i="8"/>
  <c r="F6" i="8" l="1"/>
  <c r="G2" i="8"/>
  <c r="G6" i="8" s="1"/>
  <c r="AA2" i="15"/>
  <c r="H2" i="8"/>
  <c r="H6" i="8" s="1"/>
  <c r="B3" i="8"/>
  <c r="A2" i="8"/>
  <c r="A1" i="8"/>
  <c r="H7" i="8" l="1"/>
  <c r="G7" i="8"/>
  <c r="F7" i="8"/>
  <c r="I2" i="8"/>
  <c r="I6" i="8" s="1"/>
  <c r="I7" i="8" l="1"/>
  <c r="J2" i="8"/>
  <c r="J6" i="8" s="1"/>
  <c r="J7" i="8" l="1"/>
  <c r="K2" i="8"/>
  <c r="K6" i="8" s="1"/>
  <c r="K7" i="8" l="1"/>
  <c r="L2" i="8"/>
  <c r="L6" i="8"/>
  <c r="L7" i="8"/>
  <c r="M2" i="8" l="1"/>
  <c r="N2" i="8" l="1"/>
  <c r="O2" i="8" l="1"/>
  <c r="P2" i="8" l="1"/>
  <c r="C50" i="2"/>
  <c r="B51" i="2"/>
  <c r="C48" i="2"/>
  <c r="B36" i="2"/>
  <c r="B35" i="2"/>
  <c r="Q2" i="8" l="1"/>
  <c r="D29" i="2"/>
  <c r="D27" i="8" s="1"/>
  <c r="B3" i="2"/>
  <c r="D59" i="2"/>
  <c r="D46" i="11" s="1"/>
  <c r="D75" i="2"/>
  <c r="D73" i="10" s="1"/>
  <c r="D33" i="15" s="1"/>
  <c r="D73" i="2"/>
  <c r="D50" i="2"/>
  <c r="D37" i="10" s="1"/>
  <c r="A2" i="6"/>
  <c r="A7" i="1"/>
  <c r="N13" i="10" l="1"/>
  <c r="G13" i="10"/>
  <c r="F13" i="10"/>
  <c r="K13" i="10"/>
  <c r="H13" i="10"/>
  <c r="I13" i="10"/>
  <c r="O13" i="10"/>
  <c r="J13" i="10"/>
  <c r="L13" i="10"/>
  <c r="M13" i="10"/>
  <c r="D72" i="10"/>
  <c r="D25" i="15" s="1"/>
  <c r="D77" i="2"/>
  <c r="D79" i="15" s="1"/>
  <c r="R2" i="8"/>
  <c r="A1" i="6"/>
  <c r="P13" i="10" l="1"/>
  <c r="Q13" i="10"/>
  <c r="S2" i="8"/>
  <c r="R13" i="10" l="1"/>
  <c r="T2" i="8"/>
  <c r="S13" i="10" l="1"/>
  <c r="U2" i="8"/>
  <c r="T13" i="10" l="1"/>
  <c r="V2" i="8"/>
  <c r="U13" i="10" l="1"/>
  <c r="W2" i="8"/>
  <c r="V13" i="10" l="1"/>
  <c r="X2" i="8"/>
  <c r="W13" i="10" l="1"/>
  <c r="Y2" i="8"/>
  <c r="X13" i="10" l="1"/>
  <c r="Z2" i="8"/>
  <c r="Y13" i="10" l="1"/>
  <c r="AA2" i="8"/>
  <c r="Z13" i="10" l="1"/>
  <c r="AA13" i="10" l="1"/>
  <c r="F14" i="10" l="1"/>
  <c r="F16" i="10" s="1"/>
  <c r="G14" i="10"/>
  <c r="G16" i="10" s="1"/>
  <c r="H14" i="10"/>
  <c r="I14" i="10"/>
  <c r="J14" i="10"/>
  <c r="K14" i="10"/>
  <c r="L14" i="10"/>
  <c r="M14" i="10"/>
  <c r="M16" i="10" s="1"/>
  <c r="N14" i="10"/>
  <c r="N16" i="10" s="1"/>
  <c r="O14" i="10"/>
  <c r="O16" i="10" s="1"/>
  <c r="P14" i="10"/>
  <c r="Q14" i="10"/>
  <c r="R14" i="10"/>
  <c r="S14" i="10"/>
  <c r="T14" i="10"/>
  <c r="U14" i="10"/>
  <c r="U16" i="10" s="1"/>
  <c r="V14" i="10"/>
  <c r="V16" i="10" s="1"/>
  <c r="W14" i="10"/>
  <c r="W16" i="10" s="1"/>
  <c r="X14" i="10"/>
  <c r="Y14" i="10"/>
  <c r="Z14" i="10"/>
  <c r="AA14" i="10"/>
  <c r="F15" i="10"/>
  <c r="G15" i="10"/>
  <c r="H15" i="10"/>
  <c r="H16" i="10" s="1"/>
  <c r="I15" i="10"/>
  <c r="I16" i="10" s="1"/>
  <c r="J15" i="10"/>
  <c r="K15" i="10"/>
  <c r="L15" i="10"/>
  <c r="L16" i="10" s="1"/>
  <c r="M15" i="10"/>
  <c r="N15" i="10"/>
  <c r="O15" i="10"/>
  <c r="P15" i="10"/>
  <c r="P16" i="10" s="1"/>
  <c r="Q15" i="10"/>
  <c r="Q16" i="10" s="1"/>
  <c r="R15" i="10"/>
  <c r="S15" i="10"/>
  <c r="T15" i="10"/>
  <c r="T16" i="10" s="1"/>
  <c r="U15" i="10"/>
  <c r="V15" i="10"/>
  <c r="W15" i="10"/>
  <c r="X15" i="10"/>
  <c r="X16" i="10" s="1"/>
  <c r="Y15" i="10"/>
  <c r="Y16" i="10" s="1"/>
  <c r="Z15" i="10"/>
  <c r="AA15" i="10"/>
  <c r="J16" i="10"/>
  <c r="K16" i="10"/>
  <c r="R16" i="10"/>
  <c r="S16" i="10"/>
  <c r="Z16" i="10"/>
  <c r="AA16" i="10"/>
  <c r="F18" i="10"/>
  <c r="G18" i="10"/>
  <c r="H18" i="10"/>
  <c r="H21" i="10" s="1"/>
  <c r="H23" i="10" s="1"/>
  <c r="I18" i="10"/>
  <c r="J18" i="10"/>
  <c r="K18" i="10"/>
  <c r="L18" i="10"/>
  <c r="L21" i="10" s="1"/>
  <c r="L23" i="10" s="1"/>
  <c r="M18" i="10"/>
  <c r="M21" i="10" s="1"/>
  <c r="N18" i="10"/>
  <c r="O18" i="10"/>
  <c r="P18" i="10"/>
  <c r="P21" i="10" s="1"/>
  <c r="P23" i="10" s="1"/>
  <c r="Q18" i="10"/>
  <c r="R18" i="10"/>
  <c r="S18" i="10"/>
  <c r="T18" i="10"/>
  <c r="T21" i="10" s="1"/>
  <c r="T23" i="10" s="1"/>
  <c r="U18" i="10"/>
  <c r="U21" i="10" s="1"/>
  <c r="V18" i="10"/>
  <c r="W18" i="10"/>
  <c r="X18" i="10"/>
  <c r="X21" i="10" s="1"/>
  <c r="X23" i="10" s="1"/>
  <c r="Y18" i="10"/>
  <c r="Z18" i="10"/>
  <c r="AA18" i="10"/>
  <c r="F19" i="10"/>
  <c r="F21" i="10" s="1"/>
  <c r="F23" i="10" s="1"/>
  <c r="G19" i="10"/>
  <c r="G21" i="10" s="1"/>
  <c r="G23" i="10" s="1"/>
  <c r="H19" i="10"/>
  <c r="I19" i="10"/>
  <c r="J19" i="10"/>
  <c r="K19" i="10"/>
  <c r="L19" i="10"/>
  <c r="M19" i="10"/>
  <c r="N19" i="10"/>
  <c r="N21" i="10" s="1"/>
  <c r="N23" i="10" s="1"/>
  <c r="O19" i="10"/>
  <c r="O21" i="10" s="1"/>
  <c r="O23" i="10" s="1"/>
  <c r="P19" i="10"/>
  <c r="Q19" i="10"/>
  <c r="R19" i="10"/>
  <c r="S19" i="10"/>
  <c r="T19" i="10"/>
  <c r="U19" i="10"/>
  <c r="V19" i="10"/>
  <c r="V21" i="10" s="1"/>
  <c r="V23" i="10" s="1"/>
  <c r="W19" i="10"/>
  <c r="W21" i="10" s="1"/>
  <c r="W23" i="10" s="1"/>
  <c r="X19" i="10"/>
  <c r="Y19" i="10"/>
  <c r="Z19" i="10"/>
  <c r="AA19" i="10"/>
  <c r="F20" i="10"/>
  <c r="G20" i="10"/>
  <c r="H20" i="10"/>
  <c r="I20" i="10"/>
  <c r="I21" i="10" s="1"/>
  <c r="I23" i="10" s="1"/>
  <c r="J20" i="10"/>
  <c r="K20" i="10"/>
  <c r="L20" i="10"/>
  <c r="M20" i="10"/>
  <c r="N20" i="10"/>
  <c r="O20" i="10"/>
  <c r="P20" i="10"/>
  <c r="Q20" i="10"/>
  <c r="Q21" i="10" s="1"/>
  <c r="Q23" i="10" s="1"/>
  <c r="R20" i="10"/>
  <c r="S20" i="10"/>
  <c r="T20" i="10"/>
  <c r="U20" i="10"/>
  <c r="V20" i="10"/>
  <c r="W20" i="10"/>
  <c r="X20" i="10"/>
  <c r="Y20" i="10"/>
  <c r="Y21" i="10" s="1"/>
  <c r="Y23" i="10" s="1"/>
  <c r="Z20" i="10"/>
  <c r="AA20" i="10"/>
  <c r="J21" i="10"/>
  <c r="J23" i="10" s="1"/>
  <c r="K21" i="10"/>
  <c r="K23" i="10" s="1"/>
  <c r="R21" i="10"/>
  <c r="R23" i="10" s="1"/>
  <c r="S21" i="10"/>
  <c r="S23" i="10" s="1"/>
  <c r="Z21" i="10"/>
  <c r="Z23" i="10" s="1"/>
  <c r="AA21" i="10"/>
  <c r="AA23" i="10" s="1"/>
  <c r="D49" i="10"/>
  <c r="D54" i="10"/>
  <c r="D56" i="10" s="1"/>
  <c r="U23" i="10" l="1"/>
  <c r="M23" i="10"/>
  <c r="D30" i="15"/>
  <c r="D22" i="15"/>
  <c r="D89" i="15" l="1"/>
</calcChain>
</file>

<file path=xl/sharedStrings.xml><?xml version="1.0" encoding="utf-8"?>
<sst xmlns="http://schemas.openxmlformats.org/spreadsheetml/2006/main" count="426" uniqueCount="326">
  <si>
    <t>Renewable Energy Modeling</t>
  </si>
  <si>
    <t>This document is for training purposes only. Financial Edge accepts no responsibility or liability for any other purpose or usage.</t>
  </si>
  <si>
    <t>Features</t>
  </si>
  <si>
    <t>Model Details</t>
  </si>
  <si>
    <t>Company name</t>
  </si>
  <si>
    <t>Sussex wind</t>
  </si>
  <si>
    <t>Date</t>
  </si>
  <si>
    <t>Currency</t>
  </si>
  <si>
    <t>GBP</t>
  </si>
  <si>
    <t>Units</t>
  </si>
  <si>
    <t>Thousands</t>
  </si>
  <si>
    <t>Analyst Name</t>
  </si>
  <si>
    <t>Firstname Lastname</t>
  </si>
  <si>
    <t>Circular Switch</t>
  </si>
  <si>
    <t>Tab Structure</t>
  </si>
  <si>
    <t>Formatting</t>
  </si>
  <si>
    <t>Assumptions and outputs</t>
  </si>
  <si>
    <t>Operations</t>
  </si>
  <si>
    <t>Input</t>
  </si>
  <si>
    <t>Sources and uses</t>
  </si>
  <si>
    <t>Hard coded</t>
  </si>
  <si>
    <t>P&amp;L and tax</t>
  </si>
  <si>
    <t>Formulas</t>
  </si>
  <si>
    <t>Balance sheet</t>
  </si>
  <si>
    <t>Line that will be deferred</t>
  </si>
  <si>
    <t>Cashflow statement</t>
  </si>
  <si>
    <t>Circular line</t>
  </si>
  <si>
    <t>Debt</t>
  </si>
  <si>
    <t>Assumptions</t>
  </si>
  <si>
    <t>General</t>
  </si>
  <si>
    <t xml:space="preserve">Inflation </t>
  </si>
  <si>
    <t>Timing</t>
  </si>
  <si>
    <t>Capex starts in year ending</t>
  </si>
  <si>
    <t>Project starts in year ending</t>
  </si>
  <si>
    <t>Debt grace period ends</t>
  </si>
  <si>
    <t>Plant Capacity</t>
  </si>
  <si>
    <t>Maximum capacity</t>
  </si>
  <si>
    <t>MW</t>
  </si>
  <si>
    <t>Percentage ramp-up in 1st year of operations</t>
  </si>
  <si>
    <t>Turbine efficiency</t>
  </si>
  <si>
    <t>% Capacity</t>
  </si>
  <si>
    <t>Hours per day</t>
  </si>
  <si>
    <t>Hours</t>
  </si>
  <si>
    <t>Days per year</t>
  </si>
  <si>
    <t>Days</t>
  </si>
  <si>
    <t>Outage - scheduled</t>
  </si>
  <si>
    <t>Hrs/yr</t>
  </si>
  <si>
    <t>Outage - forced</t>
  </si>
  <si>
    <t>Customers</t>
  </si>
  <si>
    <t>Offtaker 1 name</t>
  </si>
  <si>
    <t>Government</t>
  </si>
  <si>
    <t>Offtaker 2 name</t>
  </si>
  <si>
    <t>HEC energy</t>
  </si>
  <si>
    <t>% Total</t>
  </si>
  <si>
    <t>Electricity sales - Industrial</t>
  </si>
  <si>
    <t>Offtaker capacity charge agreement - Debt service</t>
  </si>
  <si>
    <t>Offtaker capacity charge agreement - Fixed costs</t>
  </si>
  <si>
    <t>Pricing</t>
  </si>
  <si>
    <t>£</t>
  </si>
  <si>
    <t>Industrial price in real terms per MWh</t>
  </si>
  <si>
    <t>Costs</t>
  </si>
  <si>
    <t>Variable costs % of electricity revenues</t>
  </si>
  <si>
    <t>Fixed costs in real terms (not including depreciation)</t>
  </si>
  <si>
    <t>Capex</t>
  </si>
  <si>
    <t>Capex % of total in year 1</t>
  </si>
  <si>
    <t>Capex % of total in year 2</t>
  </si>
  <si>
    <t>Purchase currency</t>
  </si>
  <si>
    <t>USD</t>
  </si>
  <si>
    <t>Capex per MW of capacity in real terms</t>
  </si>
  <si>
    <t>Overrun</t>
  </si>
  <si>
    <t>% Capex</t>
  </si>
  <si>
    <t>Initial Exchange rate</t>
  </si>
  <si>
    <t>% per year</t>
  </si>
  <si>
    <t>Depreciation per year</t>
  </si>
  <si>
    <t>% Cost</t>
  </si>
  <si>
    <t>Tax</t>
  </si>
  <si>
    <t>Tax rate</t>
  </si>
  <si>
    <t>Interest deductibility restriction (thin cap rules)</t>
  </si>
  <si>
    <t>% EBITDA</t>
  </si>
  <si>
    <t>% Tax paid during year</t>
  </si>
  <si>
    <t>%</t>
  </si>
  <si>
    <t>% Tax paid next year</t>
  </si>
  <si>
    <t>Working capital</t>
  </si>
  <si>
    <t>Receivables</t>
  </si>
  <si>
    <t>Payables</t>
  </si>
  <si>
    <t>Debt financing (%)</t>
  </si>
  <si>
    <t>Debt (Senior)</t>
  </si>
  <si>
    <t>% Debt</t>
  </si>
  <si>
    <t>Debt (Junior)</t>
  </si>
  <si>
    <t>Repayment period after grace period - Senior</t>
  </si>
  <si>
    <t>Years</t>
  </si>
  <si>
    <t>Repayment period after grace period - Junior</t>
  </si>
  <si>
    <t xml:space="preserve">Base interest rate </t>
  </si>
  <si>
    <t>Credit margin Senior</t>
  </si>
  <si>
    <t>Interest rate Senior</t>
  </si>
  <si>
    <t>Credit margin Junior</t>
  </si>
  <si>
    <t>Interest rate Junior</t>
  </si>
  <si>
    <t>Weighted average cost of debt</t>
  </si>
  <si>
    <t>Deposit rate</t>
  </si>
  <si>
    <t>% Per yr</t>
  </si>
  <si>
    <t>Minimum total DSCR</t>
  </si>
  <si>
    <t>Minimum senior debt DSCR</t>
  </si>
  <si>
    <t>Minimum junior debtDSCR</t>
  </si>
  <si>
    <t>Target minimum LLCR</t>
  </si>
  <si>
    <t>Target minimum Interest Cover Ratio</t>
  </si>
  <si>
    <t>Dividends</t>
  </si>
  <si>
    <t>Dividend Payout % of cash available for distributions</t>
  </si>
  <si>
    <t>Dividend condition: DSCR minimum</t>
  </si>
  <si>
    <t>Target IRR</t>
  </si>
  <si>
    <t>Outputs</t>
  </si>
  <si>
    <t>Breaches</t>
  </si>
  <si>
    <t>Returns</t>
  </si>
  <si>
    <t>Issuance of equity</t>
  </si>
  <si>
    <t>Total cashflows</t>
  </si>
  <si>
    <t>IRR</t>
  </si>
  <si>
    <t>Sensitivity data tables</t>
  </si>
  <si>
    <t>Sensitivity of IRR to P90/50 scenarios and debt levels</t>
  </si>
  <si>
    <t>P90</t>
  </si>
  <si>
    <t>P50</t>
  </si>
  <si>
    <t>Sensitivity of total breaches to P90/50 scenarios and debt levels</t>
  </si>
  <si>
    <t>End</t>
  </si>
  <si>
    <t>Flags</t>
  </si>
  <si>
    <t>Project operational</t>
  </si>
  <si>
    <t>Yr end</t>
  </si>
  <si>
    <t>Project ramp up year 1</t>
  </si>
  <si>
    <t>Inflation</t>
  </si>
  <si>
    <t>Inflation index with base of 1</t>
  </si>
  <si>
    <t>Capacity</t>
  </si>
  <si>
    <t>Project capacity %</t>
  </si>
  <si>
    <t>Ramp up</t>
  </si>
  <si>
    <t>Project capacity MW</t>
  </si>
  <si>
    <t>Max MW</t>
  </si>
  <si>
    <t>Achieved total capacity MW</t>
  </si>
  <si>
    <t>Efficiency</t>
  </si>
  <si>
    <t>Max operational hrs</t>
  </si>
  <si>
    <t>Outage - scheduled hrs</t>
  </si>
  <si>
    <t>Outage - forced hrs</t>
  </si>
  <si>
    <t>Available hrs</t>
  </si>
  <si>
    <t>Achieved MWh</t>
  </si>
  <si>
    <t>Revenue</t>
  </si>
  <si>
    <t>Sales - Government Mwh</t>
  </si>
  <si>
    <t>Sales - HEC energy MWh</t>
  </si>
  <si>
    <t>Sales - Industrial MWh</t>
  </si>
  <si>
    <t>Prices - Government per MWh</t>
  </si>
  <si>
    <t>Real price</t>
  </si>
  <si>
    <t>Prices - HEC energy per MWh</t>
  </si>
  <si>
    <t>Prices - Industrial per MWh</t>
  </si>
  <si>
    <t xml:space="preserve">Sales - Government </t>
  </si>
  <si>
    <t xml:space="preserve">Sales - HEC energy </t>
  </si>
  <si>
    <t xml:space="preserve">Sales - Industrial </t>
  </si>
  <si>
    <t>Electricity revenue</t>
  </si>
  <si>
    <t>Capacity charge - debt service</t>
  </si>
  <si>
    <t>% Cover</t>
  </si>
  <si>
    <t>Capacity charge - fixed costs</t>
  </si>
  <si>
    <t>Capacity charge revenue</t>
  </si>
  <si>
    <t>Total revenue</t>
  </si>
  <si>
    <t>Variable costs</t>
  </si>
  <si>
    <t>% Elec rev</t>
  </si>
  <si>
    <t>Fixed costs</t>
  </si>
  <si>
    <t>Real cost</t>
  </si>
  <si>
    <t>Total costs</t>
  </si>
  <si>
    <t>Outputs and ratios</t>
  </si>
  <si>
    <t>EBITDA</t>
  </si>
  <si>
    <t>Average revenue per MWh</t>
  </si>
  <si>
    <t>EBITDA margin</t>
  </si>
  <si>
    <t>Int during construction (IDC)</t>
  </si>
  <si>
    <t>Sources and uses summary</t>
  </si>
  <si>
    <t>You'd normally see a sources and uses table as a summary, it'll fetch from below</t>
  </si>
  <si>
    <t>Debt Serv Res Acc buildup</t>
  </si>
  <si>
    <t>Total uses</t>
  </si>
  <si>
    <t>Equity issued</t>
  </si>
  <si>
    <t>Senior debt drawndown</t>
  </si>
  <si>
    <t>Junior debt drawndown</t>
  </si>
  <si>
    <t>Total sources</t>
  </si>
  <si>
    <t>Check</t>
  </si>
  <si>
    <t>Installed capacity</t>
  </si>
  <si>
    <t>Capex year</t>
  </si>
  <si>
    <t>Capex % of total</t>
  </si>
  <si>
    <t xml:space="preserve">Installed capacity </t>
  </si>
  <si>
    <t>Uses</t>
  </si>
  <si>
    <t>Capex per MW  in USD 000s</t>
  </si>
  <si>
    <t>Real</t>
  </si>
  <si>
    <t>Capex per MW with overrun</t>
  </si>
  <si>
    <t>FX rate index</t>
  </si>
  <si>
    <t>Change/yr</t>
  </si>
  <si>
    <t>FX rate GBP/1USD</t>
  </si>
  <si>
    <t>Initial rate</t>
  </si>
  <si>
    <t>Capex per MW in GBP 000s</t>
  </si>
  <si>
    <t>Capex for installed capacity</t>
  </si>
  <si>
    <t>IDC (interest added to PPE)</t>
  </si>
  <si>
    <t>Total funding need</t>
  </si>
  <si>
    <t>Capex/depreciation</t>
  </si>
  <si>
    <t>Beginning PPE</t>
  </si>
  <si>
    <t>Capex (including IDC)</t>
  </si>
  <si>
    <t>Total capex</t>
  </si>
  <si>
    <t>Depreciation</t>
  </si>
  <si>
    <t>PPE at net book value</t>
  </si>
  <si>
    <t>Equity financing</t>
  </si>
  <si>
    <t>Funding split calculation</t>
  </si>
  <si>
    <t>Total need</t>
  </si>
  <si>
    <t xml:space="preserve">Equity </t>
  </si>
  <si>
    <t>Max equity</t>
  </si>
  <si>
    <t>Equity finance remaining</t>
  </si>
  <si>
    <t>Equity finance beginning</t>
  </si>
  <si>
    <t>Equity finance added</t>
  </si>
  <si>
    <t>Equity finance ending</t>
  </si>
  <si>
    <t>Debt financing &amp; IDC</t>
  </si>
  <si>
    <t>Debt financing required</t>
  </si>
  <si>
    <t>Senior debt drawdown</t>
  </si>
  <si>
    <t>Junior debt drawdown</t>
  </si>
  <si>
    <t>Senior debt drawn</t>
  </si>
  <si>
    <t>Junior debt  drawn</t>
  </si>
  <si>
    <t>IDC senior debt</t>
  </si>
  <si>
    <t>Int rate</t>
  </si>
  <si>
    <t>IDC junior debt</t>
  </si>
  <si>
    <t>Total IDC</t>
  </si>
  <si>
    <t>Profit before tax</t>
  </si>
  <si>
    <t>Interest income</t>
  </si>
  <si>
    <t>Interest expense</t>
  </si>
  <si>
    <t>Thin capitalisation/BEPs</t>
  </si>
  <si>
    <t>Interest as a % of EBITDA</t>
  </si>
  <si>
    <t>Disallowed int as a % of EBITDA</t>
  </si>
  <si>
    <t>Limit</t>
  </si>
  <si>
    <t>Extra interest up to allowance</t>
  </si>
  <si>
    <t>Disallowed int beginning</t>
  </si>
  <si>
    <t>Disallowed in year</t>
  </si>
  <si>
    <t>Used in year</t>
  </si>
  <si>
    <t>Disallowed int ending</t>
  </si>
  <si>
    <t>Net operating losses (NOLs)</t>
  </si>
  <si>
    <t>PBT</t>
  </si>
  <si>
    <t>Thin capitalisation adjustment</t>
  </si>
  <si>
    <t>Taxable profits before NOLs</t>
  </si>
  <si>
    <t>NOL carry fwd beginning</t>
  </si>
  <si>
    <t>NOL created in year</t>
  </si>
  <si>
    <t>NOL used in year</t>
  </si>
  <si>
    <t>NOL carry fwd ending</t>
  </si>
  <si>
    <t>Taxable profits</t>
  </si>
  <si>
    <t>NOL adjustment</t>
  </si>
  <si>
    <t>Taxable profit</t>
  </si>
  <si>
    <t>Tax expense</t>
  </si>
  <si>
    <t>Profit after tax</t>
  </si>
  <si>
    <t>Net income</t>
  </si>
  <si>
    <t>Tax payable</t>
  </si>
  <si>
    <t>Tax paid on profits made in year</t>
  </si>
  <si>
    <t>Tax cashflow on profits made in year</t>
  </si>
  <si>
    <t>Tax cashflow on last year's payable</t>
  </si>
  <si>
    <t>Total tax cashflow</t>
  </si>
  <si>
    <t>Balance sheet calculations</t>
  </si>
  <si>
    <t>Beginning retained earnings</t>
  </si>
  <si>
    <t>Ending retained earnings</t>
  </si>
  <si>
    <t>Cash</t>
  </si>
  <si>
    <t>PPE</t>
  </si>
  <si>
    <t>Total assets</t>
  </si>
  <si>
    <t>Trade payables</t>
  </si>
  <si>
    <t>Senior debt</t>
  </si>
  <si>
    <t>Junior debt</t>
  </si>
  <si>
    <t>Total liabilities</t>
  </si>
  <si>
    <t>Equity</t>
  </si>
  <si>
    <t>Retained earnings</t>
  </si>
  <si>
    <t>Total liabilities and equity</t>
  </si>
  <si>
    <t>Operating cashflows</t>
  </si>
  <si>
    <t>Investing cashflows</t>
  </si>
  <si>
    <t>Senior debt issuance/repayment</t>
  </si>
  <si>
    <t>Junior debt issuance/repayment</t>
  </si>
  <si>
    <t>Equity issuance</t>
  </si>
  <si>
    <t>Financing cashflows</t>
  </si>
  <si>
    <t>Opening cash</t>
  </si>
  <si>
    <t>Net cashflow</t>
  </si>
  <si>
    <t>Ending cash</t>
  </si>
  <si>
    <t>Grace period</t>
  </si>
  <si>
    <t>Ending</t>
  </si>
  <si>
    <t>Interest during construction (IDC)</t>
  </si>
  <si>
    <t>DSCR/LLCR/IC measured</t>
  </si>
  <si>
    <t>Debt cashflows</t>
  </si>
  <si>
    <t>Cash taxes</t>
  </si>
  <si>
    <t>Change in receivables</t>
  </si>
  <si>
    <t>Change in trade payables</t>
  </si>
  <si>
    <t>CF available for debt service (CFADS)</t>
  </si>
  <si>
    <t>Beginning cash</t>
  </si>
  <si>
    <t>Cash available for senior debt</t>
  </si>
  <si>
    <t>Beginning senior debt</t>
  </si>
  <si>
    <t>Issuance of debt</t>
  </si>
  <si>
    <t xml:space="preserve">Total </t>
  </si>
  <si>
    <t>Mandatory repayment</t>
  </si>
  <si>
    <t>Ending senior debt</t>
  </si>
  <si>
    <t>Interest</t>
  </si>
  <si>
    <t>Cash available for junior debt</t>
  </si>
  <si>
    <t>Beginning junior debt</t>
  </si>
  <si>
    <t>Ending junior debt</t>
  </si>
  <si>
    <t>Cash after financing</t>
  </si>
  <si>
    <t xml:space="preserve">DSRA </t>
  </si>
  <si>
    <t>Next year's mandatory debt payments</t>
  </si>
  <si>
    <t>Next year's interest payments</t>
  </si>
  <si>
    <t>DSRA requirement</t>
  </si>
  <si>
    <t>Cash available for distributions</t>
  </si>
  <si>
    <t>Dividend covenant flag</t>
  </si>
  <si>
    <t>Min DSCR</t>
  </si>
  <si>
    <t>Div %</t>
  </si>
  <si>
    <t>Cash attracting interest</t>
  </si>
  <si>
    <t>Cashflow check</t>
  </si>
  <si>
    <t>Check of debt ending cash to CFS ending cash</t>
  </si>
  <si>
    <t>Overall DSCR</t>
  </si>
  <si>
    <t>Total interest expense</t>
  </si>
  <si>
    <t>Total mandatory payments</t>
  </si>
  <si>
    <t>Total debt service</t>
  </si>
  <si>
    <t>CFADS</t>
  </si>
  <si>
    <t>Total DSCR</t>
  </si>
  <si>
    <t>DSCR breach</t>
  </si>
  <si>
    <t>Target</t>
  </si>
  <si>
    <t>Individual debt tranche DSCR</t>
  </si>
  <si>
    <t>Senior debt service</t>
  </si>
  <si>
    <t>Junior debt service</t>
  </si>
  <si>
    <t>Cashflow available for senior debt</t>
  </si>
  <si>
    <t>Senior debt DSCR</t>
  </si>
  <si>
    <t>Cashflow available for junior debt</t>
  </si>
  <si>
    <t>Junior debt DSCR</t>
  </si>
  <si>
    <t>LLCR</t>
  </si>
  <si>
    <t>NPV of CFADS</t>
  </si>
  <si>
    <t>Cost of debt</t>
  </si>
  <si>
    <t>Outstanding loan balances</t>
  </si>
  <si>
    <t>LLCR breach</t>
  </si>
  <si>
    <t>Interest cover</t>
  </si>
  <si>
    <t>Interest cover breach</t>
  </si>
  <si>
    <t>Breaches of any covenant</t>
  </si>
  <si>
    <t>Any breaches</t>
  </si>
  <si>
    <t># Breaches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</si>
</sst>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0.0"/>
    <numFmt numFmtId="168" formatCode="#,##0.0_);\(#,##0.0\)\,0.0_);@_)"/>
    <numFmt numFmtId="169" formatCode="#,##0.0\ \x_);\(#,##0.0\ \x\);"/>
    <numFmt numFmtId="170" formatCode="0.0%_);\(0.0%\)"/>
    <numFmt numFmtId="171" formatCode=";;;"/>
    <numFmt numFmtId="172" formatCode="#,##0.0_);\(#,##0.0\);0.0_);@_)"/>
    <numFmt numFmtId="173" formatCode="#,##0_);\(#,##0\);0_);@_)"/>
    <numFmt numFmtId="174" formatCode="#,##0.0_);\(##,###.\)\,0.0_);@_ⴆ"/>
    <numFmt numFmtId="175" formatCode="#,##0.00_);\(#,##0.00\)\,0.0_);@_)"/>
    <numFmt numFmtId="176" formatCode="0.0%"/>
    <numFmt numFmtId="177" formatCode="#,##0.00\ \x_);\(#,##0.00\ \x\);"/>
    <numFmt numFmtId="178" formatCode="#,##0.00_);\(#,##0.00\);0.00_);@_)"/>
    <numFmt numFmtId="179" formatCode="#,##0.000_);\(#,##0.000\);0.000_);@_)"/>
    <numFmt numFmtId="180" formatCode="#,##0.0%_);\(#,##0.0%\)"/>
    <numFmt numFmtId="181" formatCode="&quot;Year &quot;#,##0_);\(#,##0.0\);0.0_);@_)"/>
  </numFmts>
  <fonts count="44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 tint="0.2499465926084170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8"/>
      <color theme="0"/>
      <name val="Calibri"/>
      <family val="2"/>
      <scheme val="minor"/>
    </font>
    <font>
      <i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rgb="FF1632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40404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67">
    <xf numFmtId="172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8" fontId="27" fillId="2" borderId="0">
      <alignment horizontal="center"/>
    </xf>
    <xf numFmtId="168" fontId="3" fillId="0" borderId="0">
      <alignment vertical="top"/>
    </xf>
    <xf numFmtId="166" fontId="2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9" fillId="2" borderId="0" applyFont="0" applyFill="0" applyBorder="0" applyAlignment="0" applyProtection="0"/>
    <xf numFmtId="168" fontId="30" fillId="2" borderId="0" applyNumberFormat="0" applyFill="0" applyBorder="0" applyAlignment="0" applyProtection="0"/>
    <xf numFmtId="168" fontId="31" fillId="0" borderId="0" applyNumberFormat="0" applyFill="0" applyBorder="0" applyAlignment="0">
      <alignment vertical="top"/>
    </xf>
    <xf numFmtId="171" fontId="29" fillId="2" borderId="0" applyFont="0" applyFill="0" applyBorder="0" applyAlignment="0" applyProtection="0"/>
    <xf numFmtId="169" fontId="30" fillId="37" borderId="11" applyNumberFormat="0">
      <protection locked="0"/>
    </xf>
    <xf numFmtId="0" fontId="2" fillId="5" borderId="12" applyFont="0" applyAlignment="0" applyProtection="0">
      <alignment vertical="top"/>
    </xf>
    <xf numFmtId="168" fontId="32" fillId="3" borderId="0" applyNumberFormat="0" applyBorder="0">
      <alignment horizontal="center" vertical="top"/>
    </xf>
    <xf numFmtId="168" fontId="3" fillId="38" borderId="0" applyNumberFormat="0" applyFont="0" applyBorder="0" applyAlignment="0" applyProtection="0">
      <alignment vertical="top"/>
    </xf>
    <xf numFmtId="0" fontId="33" fillId="0" borderId="0"/>
    <xf numFmtId="169" fontId="30" fillId="37" borderId="11" applyNumberFormat="0">
      <protection locked="0"/>
    </xf>
  </cellStyleXfs>
  <cellXfs count="122">
    <xf numFmtId="172" fontId="0" fillId="0" borderId="0" xfId="0"/>
    <xf numFmtId="172" fontId="2" fillId="5" borderId="0" xfId="0" applyFont="1" applyFill="1"/>
    <xf numFmtId="172" fontId="2" fillId="4" borderId="0" xfId="0" applyFont="1" applyFill="1"/>
    <xf numFmtId="172" fontId="2" fillId="5" borderId="0" xfId="0" applyFont="1" applyFill="1" applyAlignment="1">
      <alignment vertical="top" wrapText="1"/>
    </xf>
    <xf numFmtId="172" fontId="2" fillId="5" borderId="1" xfId="0" applyFont="1" applyFill="1" applyBorder="1" applyAlignment="1">
      <alignment vertical="top"/>
    </xf>
    <xf numFmtId="168" fontId="32" fillId="2" borderId="0" xfId="48" applyNumberFormat="1">
      <alignment horizontal="left"/>
    </xf>
    <xf numFmtId="172" fontId="25" fillId="2" borderId="0" xfId="0" applyFont="1" applyFill="1"/>
    <xf numFmtId="172" fontId="26" fillId="3" borderId="0" xfId="0" applyFont="1" applyFill="1"/>
    <xf numFmtId="172" fontId="3" fillId="5" borderId="0" xfId="0" applyFont="1" applyFill="1" applyAlignment="1">
      <alignment horizontal="center" vertical="top"/>
    </xf>
    <xf numFmtId="172" fontId="3" fillId="5" borderId="0" xfId="0" applyFont="1" applyFill="1" applyAlignment="1">
      <alignment vertical="top"/>
    </xf>
    <xf numFmtId="172" fontId="25" fillId="2" borderId="0" xfId="0" applyFont="1" applyFill="1" applyAlignment="1">
      <alignment vertical="center"/>
    </xf>
    <xf numFmtId="166" fontId="28" fillId="3" borderId="0" xfId="52">
      <alignment horizontal="center"/>
    </xf>
    <xf numFmtId="168" fontId="27" fillId="2" borderId="0" xfId="53">
      <alignment horizontal="center"/>
    </xf>
    <xf numFmtId="168" fontId="32" fillId="2" borderId="0" xfId="48" applyNumberFormat="1" applyAlignment="1"/>
    <xf numFmtId="168" fontId="8" fillId="3" borderId="0" xfId="49" applyNumberFormat="1" applyAlignment="1"/>
    <xf numFmtId="168" fontId="4" fillId="0" borderId="0" xfId="50" applyNumberFormat="1">
      <alignment horizontal="left" vertical="center"/>
    </xf>
    <xf numFmtId="168" fontId="3" fillId="0" borderId="0" xfId="54">
      <alignment vertical="top"/>
    </xf>
    <xf numFmtId="172" fontId="2" fillId="5" borderId="0" xfId="0" applyFont="1" applyFill="1" applyAlignment="1">
      <alignment horizontal="left" vertical="top"/>
    </xf>
    <xf numFmtId="172" fontId="2" fillId="5" borderId="0" xfId="0" applyFont="1" applyFill="1" applyAlignment="1">
      <alignment vertical="top"/>
    </xf>
    <xf numFmtId="172" fontId="2" fillId="0" borderId="0" xfId="0" applyFont="1" applyAlignment="1">
      <alignment vertical="top" wrapText="1"/>
    </xf>
    <xf numFmtId="172" fontId="3" fillId="0" borderId="0" xfId="0" applyFont="1" applyAlignment="1">
      <alignment vertical="top"/>
    </xf>
    <xf numFmtId="172" fontId="2" fillId="0" borderId="0" xfId="0" applyFont="1" applyAlignment="1">
      <alignment horizontal="left" wrapText="1"/>
    </xf>
    <xf numFmtId="172" fontId="2" fillId="0" borderId="0" xfId="0" applyFont="1" applyAlignment="1">
      <alignment vertical="top"/>
    </xf>
    <xf numFmtId="172" fontId="2" fillId="0" borderId="0" xfId="0" applyFont="1"/>
    <xf numFmtId="172" fontId="4" fillId="0" borderId="0" xfId="0" applyFont="1" applyAlignment="1">
      <alignment vertical="center"/>
    </xf>
    <xf numFmtId="172" fontId="5" fillId="0" borderId="0" xfId="0" applyFont="1" applyAlignment="1">
      <alignment vertical="center" wrapText="1"/>
    </xf>
    <xf numFmtId="172" fontId="2" fillId="0" borderId="0" xfId="0" applyFont="1" applyAlignment="1">
      <alignment horizontal="left" vertical="top"/>
    </xf>
    <xf numFmtId="172" fontId="3" fillId="0" borderId="0" xfId="0" applyFont="1" applyAlignment="1">
      <alignment horizontal="center" vertical="top"/>
    </xf>
    <xf numFmtId="172" fontId="7" fillId="0" borderId="0" xfId="0" applyFont="1" applyAlignment="1">
      <alignment vertical="center" wrapText="1"/>
    </xf>
    <xf numFmtId="166" fontId="2" fillId="0" borderId="0" xfId="0" applyNumberFormat="1" applyFont="1" applyAlignment="1">
      <alignment horizontal="left"/>
    </xf>
    <xf numFmtId="172" fontId="2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172" fontId="3" fillId="0" borderId="0" xfId="0" applyFont="1" applyAlignment="1">
      <alignment horizontal="left" vertical="top"/>
    </xf>
    <xf numFmtId="172" fontId="3" fillId="0" borderId="0" xfId="0" applyFont="1"/>
    <xf numFmtId="172" fontId="25" fillId="0" borderId="0" xfId="0" applyFont="1"/>
    <xf numFmtId="172" fontId="26" fillId="0" borderId="0" xfId="0" applyFont="1"/>
    <xf numFmtId="168" fontId="30" fillId="0" borderId="0" xfId="58" applyFill="1" applyBorder="1" applyAlignment="1">
      <alignment vertical="top"/>
    </xf>
    <xf numFmtId="168" fontId="2" fillId="5" borderId="0" xfId="51" applyNumberFormat="1" applyFont="1" applyAlignment="1">
      <alignment horizontal="left" vertical="top"/>
    </xf>
    <xf numFmtId="168" fontId="3" fillId="5" borderId="0" xfId="51" applyNumberFormat="1" applyFont="1" applyAlignment="1">
      <alignment horizontal="center" vertical="top"/>
    </xf>
    <xf numFmtId="168" fontId="2" fillId="5" borderId="0" xfId="51" applyNumberFormat="1" applyFont="1" applyAlignment="1"/>
    <xf numFmtId="168" fontId="5" fillId="5" borderId="0" xfId="51" applyNumberFormat="1" applyFont="1" applyAlignment="1">
      <alignment vertical="center" wrapText="1"/>
    </xf>
    <xf numFmtId="168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2" fontId="25" fillId="0" borderId="0" xfId="0" applyFont="1" applyAlignment="1">
      <alignment vertical="center"/>
    </xf>
    <xf numFmtId="168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8" fontId="30" fillId="37" borderId="11" xfId="61" applyNumberFormat="1">
      <protection locked="0"/>
    </xf>
    <xf numFmtId="168" fontId="2" fillId="0" borderId="0" xfId="51" applyNumberFormat="1" applyFont="1" applyFill="1" applyAlignment="1"/>
    <xf numFmtId="172" fontId="0" fillId="5" borderId="0" xfId="51" applyNumberFormat="1" applyFont="1" applyAlignment="1"/>
    <xf numFmtId="172" fontId="2" fillId="5" borderId="0" xfId="51" applyNumberFormat="1" applyFont="1" applyAlignment="1">
      <alignment vertical="top"/>
    </xf>
    <xf numFmtId="0" fontId="0" fillId="5" borderId="12" xfId="62" applyFont="1" applyAlignment="1"/>
    <xf numFmtId="172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3" fontId="4" fillId="0" borderId="0" xfId="50" applyNumberFormat="1">
      <alignment horizontal="left" vertical="center"/>
    </xf>
    <xf numFmtId="170" fontId="30" fillId="37" borderId="11" xfId="57" applyFont="1" applyFill="1" applyBorder="1" applyProtection="1">
      <protection locked="0"/>
    </xf>
    <xf numFmtId="174" fontId="30" fillId="37" borderId="11" xfId="66" applyNumberFormat="1">
      <protection locked="0"/>
    </xf>
    <xf numFmtId="1" fontId="0" fillId="0" borderId="0" xfId="0" applyNumberFormat="1"/>
    <xf numFmtId="14" fontId="0" fillId="0" borderId="0" xfId="0" applyNumberFormat="1"/>
    <xf numFmtId="168" fontId="30" fillId="37" borderId="11" xfId="66" applyNumberFormat="1">
      <protection locked="0"/>
    </xf>
    <xf numFmtId="170" fontId="0" fillId="0" borderId="0" xfId="57" applyFont="1" applyFill="1"/>
    <xf numFmtId="175" fontId="30" fillId="37" borderId="11" xfId="66" applyNumberFormat="1">
      <protection locked="0"/>
    </xf>
    <xf numFmtId="170" fontId="0" fillId="0" borderId="0" xfId="57" applyFont="1" applyFill="1" applyBorder="1"/>
    <xf numFmtId="168" fontId="4" fillId="0" borderId="0" xfId="50" applyNumberFormat="1" applyFill="1">
      <alignment horizontal="left" vertical="center"/>
    </xf>
    <xf numFmtId="173" fontId="4" fillId="0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76" fontId="0" fillId="0" borderId="0" xfId="0" applyNumberFormat="1"/>
    <xf numFmtId="177" fontId="30" fillId="37" borderId="11" xfId="56" applyNumberFormat="1" applyFont="1" applyFill="1" applyBorder="1" applyProtection="1">
      <protection locked="0"/>
    </xf>
    <xf numFmtId="169" fontId="30" fillId="37" borderId="11" xfId="56" applyFont="1" applyFill="1" applyBorder="1" applyProtection="1">
      <protection locked="0"/>
    </xf>
    <xf numFmtId="169" fontId="30" fillId="37" borderId="11" xfId="61">
      <protection locked="0"/>
    </xf>
    <xf numFmtId="168" fontId="30" fillId="0" borderId="11" xfId="66" applyNumberFormat="1" applyFill="1">
      <protection locked="0"/>
    </xf>
    <xf numFmtId="166" fontId="30" fillId="37" borderId="11" xfId="55" applyFont="1" applyFill="1" applyBorder="1" applyProtection="1">
      <protection locked="0"/>
    </xf>
    <xf numFmtId="172" fontId="35" fillId="0" borderId="0" xfId="0" applyFont="1"/>
    <xf numFmtId="172" fontId="30" fillId="37" borderId="11" xfId="66" applyNumberFormat="1">
      <protection locked="0"/>
    </xf>
    <xf numFmtId="166" fontId="0" fillId="0" borderId="0" xfId="55" applyFont="1"/>
    <xf numFmtId="170" fontId="30" fillId="37" borderId="11" xfId="66" applyNumberFormat="1">
      <protection locked="0"/>
    </xf>
    <xf numFmtId="172" fontId="37" fillId="0" borderId="0" xfId="0" applyFont="1"/>
    <xf numFmtId="172" fontId="4" fillId="0" borderId="0" xfId="50" applyNumberFormat="1">
      <alignment horizontal="left" vertical="center"/>
    </xf>
    <xf numFmtId="172" fontId="30" fillId="0" borderId="0" xfId="58" applyNumberFormat="1" applyFill="1"/>
    <xf numFmtId="172" fontId="38" fillId="2" borderId="0" xfId="0" applyFont="1" applyFill="1" applyAlignment="1">
      <alignment vertical="center"/>
    </xf>
    <xf numFmtId="168" fontId="39" fillId="0" borderId="0" xfId="54" applyFont="1">
      <alignment vertical="top"/>
    </xf>
    <xf numFmtId="178" fontId="0" fillId="0" borderId="0" xfId="0" applyNumberFormat="1"/>
    <xf numFmtId="172" fontId="0" fillId="0" borderId="13" xfId="0" applyBorder="1"/>
    <xf numFmtId="179" fontId="0" fillId="0" borderId="0" xfId="0" applyNumberFormat="1"/>
    <xf numFmtId="166" fontId="0" fillId="0" borderId="0" xfId="55" applyFont="1" applyBorder="1"/>
    <xf numFmtId="172" fontId="0" fillId="39" borderId="0" xfId="0" applyFill="1"/>
    <xf numFmtId="170" fontId="36" fillId="0" borderId="0" xfId="57" applyFont="1" applyFill="1"/>
    <xf numFmtId="170" fontId="3" fillId="0" borderId="0" xfId="57" applyFont="1" applyFill="1" applyAlignment="1">
      <alignment vertical="top"/>
    </xf>
    <xf numFmtId="170" fontId="0" fillId="39" borderId="0" xfId="57" applyFont="1" applyFill="1"/>
    <xf numFmtId="172" fontId="0" fillId="40" borderId="0" xfId="0" applyFill="1"/>
    <xf numFmtId="173" fontId="0" fillId="0" borderId="0" xfId="0" applyNumberFormat="1"/>
    <xf numFmtId="172" fontId="4" fillId="0" borderId="0" xfId="50" applyNumberFormat="1" applyFill="1">
      <alignment horizontal="left" vertical="center"/>
    </xf>
    <xf numFmtId="166" fontId="30" fillId="37" borderId="11" xfId="66" applyNumberFormat="1">
      <protection locked="0"/>
    </xf>
    <xf numFmtId="172" fontId="40" fillId="0" borderId="0" xfId="0" applyFont="1"/>
    <xf numFmtId="172" fontId="41" fillId="0" borderId="0" xfId="50" applyNumberFormat="1" applyFont="1">
      <alignment horizontal="left" vertical="center"/>
    </xf>
    <xf numFmtId="170" fontId="42" fillId="0" borderId="0" xfId="57" applyFont="1" applyFill="1"/>
    <xf numFmtId="180" fontId="0" fillId="0" borderId="0" xfId="0" applyNumberFormat="1"/>
    <xf numFmtId="181" fontId="0" fillId="0" borderId="0" xfId="0" applyNumberFormat="1"/>
    <xf numFmtId="170" fontId="27" fillId="2" borderId="0" xfId="57" applyFont="1" applyAlignment="1">
      <alignment horizontal="center"/>
    </xf>
    <xf numFmtId="166" fontId="36" fillId="0" borderId="0" xfId="55" applyFont="1"/>
    <xf numFmtId="168" fontId="2" fillId="39" borderId="0" xfId="51" applyNumberFormat="1" applyFont="1" applyFill="1" applyAlignment="1"/>
    <xf numFmtId="168" fontId="2" fillId="40" borderId="0" xfId="51" applyNumberFormat="1" applyFont="1" applyFill="1" applyAlignment="1"/>
    <xf numFmtId="172" fontId="43" fillId="0" borderId="0" xfId="0" quotePrefix="1" applyFont="1"/>
    <xf numFmtId="172" fontId="43" fillId="0" borderId="14" xfId="0" quotePrefix="1" applyFont="1" applyBorder="1"/>
    <xf numFmtId="168" fontId="32" fillId="2" borderId="0" xfId="48" applyNumberFormat="1" applyAlignment="1">
      <alignment horizontal="center"/>
    </xf>
    <xf numFmtId="172" fontId="5" fillId="0" borderId="0" xfId="0" applyFont="1" applyAlignment="1">
      <alignment horizontal="center" vertical="center" wrapText="1"/>
    </xf>
    <xf numFmtId="168" fontId="2" fillId="5" borderId="0" xfId="51" applyNumberFormat="1" applyFont="1" applyAlignment="1">
      <alignment horizontal="left" vertical="top"/>
    </xf>
    <xf numFmtId="168" fontId="32" fillId="3" borderId="0" xfId="49" applyNumberFormat="1" applyFont="1" applyAlignment="1">
      <alignment horizontal="center" vertical="center"/>
    </xf>
    <xf numFmtId="168" fontId="31" fillId="5" borderId="0" xfId="59" applyNumberFormat="1" applyFill="1" applyBorder="1" applyAlignment="1">
      <alignment horizontal="center" vertical="center" wrapText="1"/>
    </xf>
    <xf numFmtId="172" fontId="7" fillId="0" borderId="0" xfId="0" applyFont="1" applyAlignment="1">
      <alignment horizontal="center" vertical="center" wrapText="1"/>
    </xf>
    <xf numFmtId="172" fontId="0" fillId="5" borderId="0" xfId="51" applyNumberFormat="1" applyFont="1" applyAlignment="1">
      <alignment horizontal="left"/>
    </xf>
    <xf numFmtId="172" fontId="4" fillId="5" borderId="0" xfId="0" applyFont="1" applyFill="1" applyAlignment="1">
      <alignment horizontal="left" vertical="center"/>
    </xf>
    <xf numFmtId="172" fontId="34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6" fontId="2" fillId="5" borderId="0" xfId="51" applyNumberFormat="1" applyFont="1" applyAlignment="1">
      <alignment horizontal="left"/>
    </xf>
    <xf numFmtId="167" fontId="2" fillId="5" borderId="0" xfId="51" applyNumberFormat="1" applyFont="1" applyAlignment="1">
      <alignment horizontal="left"/>
    </xf>
    <xf numFmtId="172" fontId="4" fillId="5" borderId="0" xfId="50" applyNumberFormat="1" applyFill="1" applyAlignment="1">
      <alignment horizontal="left" vertical="center"/>
    </xf>
  </cellXfs>
  <cellStyles count="67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Input 2" xfId="66" xr:uid="{27836D72-5E17-409C-B1B5-DD9DB150ADBC}"/>
    <cellStyle name="Linked Cell" xfId="18" builtinId="24" hidden="1"/>
    <cellStyle name="Multiple" xfId="56" xr:uid="{00000000-0005-0000-0000-000033000000}"/>
    <cellStyle name="Neutral" xfId="14" builtinId="28" hidden="1"/>
    <cellStyle name="Normal" xfId="0" builtinId="0" customBuiltin="1"/>
    <cellStyle name="Normal 2" xfId="65" xr:uid="{00000000-0005-0000-0000-000036000000}"/>
    <cellStyle name="Note" xfId="21" builtinId="10" hidden="1"/>
    <cellStyle name="Notes and Comments" xfId="59" xr:uid="{00000000-0005-0000-0000-000038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C000000}"/>
    <cellStyle name="Row Label" xfId="54" xr:uid="{00000000-0005-0000-0000-00003D000000}"/>
    <cellStyle name="Secondary Title" xfId="49" xr:uid="{00000000-0005-0000-0000-00003E000000}"/>
    <cellStyle name="Tertiary Title" xfId="50" xr:uid="{00000000-0005-0000-0000-00003F000000}"/>
    <cellStyle name="Title" xfId="7" builtinId="15" hidden="1"/>
    <cellStyle name="Total" xfId="23" builtinId="25" hidden="1"/>
    <cellStyle name="Warning Text" xfId="20" builtinId="11" hidden="1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workbookViewId="0">
      <selection sqref="A1:N1"/>
    </sheetView>
  </sheetViews>
  <sheetFormatPr defaultColWidth="9.140625" defaultRowHeight="14.25"/>
  <cols>
    <col min="1" max="1" width="9.85546875" customWidth="1"/>
    <col min="2" max="13" width="9.140625" customWidth="1"/>
    <col min="14" max="14" width="9.85546875" customWidth="1"/>
    <col min="15" max="26" width="9.140625" customWidth="1"/>
  </cols>
  <sheetData>
    <row r="1" spans="1:14" s="34" customFormat="1" ht="189.75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22" customFormat="1" ht="75" customHeight="1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s="23" customFormat="1" ht="7.5" customHeight="1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>
      <c r="A4" s="37"/>
      <c r="B4" s="38"/>
      <c r="C4" s="111"/>
      <c r="D4" s="111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>
      <c r="A5" s="113" t="s">
        <v>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4" s="23" customFormat="1" ht="15" customHeight="1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s="23" customFormat="1" ht="15" customHeight="1">
      <c r="A7" s="113" t="str">
        <f ca="1">"© "&amp;YEAR(TODAY())&amp;" Financial Edge Training "</f>
        <v xml:space="preserve">© 2024 Financial Edge Training 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s="23" customFormat="1" ht="15" customHeight="1" thickBot="1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>
      <c r="F9" s="28"/>
      <c r="G9" s="114"/>
      <c r="H9" s="114"/>
      <c r="I9" s="114"/>
      <c r="J9" s="114"/>
      <c r="K9" s="28"/>
    </row>
    <row r="10" spans="1:14" s="23" customFormat="1" ht="15" customHeight="1">
      <c r="B10" s="24"/>
      <c r="C10" s="24"/>
      <c r="F10" s="28"/>
      <c r="G10" s="114"/>
      <c r="H10" s="114"/>
      <c r="I10" s="114"/>
      <c r="J10" s="114"/>
      <c r="K10" s="28"/>
    </row>
    <row r="11" spans="1:14" s="23" customFormat="1" ht="15" customHeight="1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>
      <c r="A12" s="26"/>
      <c r="B12" s="20"/>
      <c r="C12" s="20"/>
      <c r="D12" s="29"/>
      <c r="F12" s="25"/>
      <c r="G12" s="110"/>
      <c r="H12" s="110"/>
      <c r="I12" s="110"/>
      <c r="J12" s="110"/>
      <c r="K12" s="25"/>
    </row>
    <row r="13" spans="1:14" s="23" customFormat="1" ht="15" customHeight="1">
      <c r="A13" s="19"/>
      <c r="B13" s="20"/>
      <c r="C13" s="20"/>
      <c r="D13" s="30"/>
      <c r="F13" s="25"/>
      <c r="G13" s="110"/>
      <c r="H13" s="110"/>
      <c r="I13" s="110"/>
      <c r="J13" s="110"/>
      <c r="K13" s="25"/>
    </row>
    <row r="14" spans="1:14" s="23" customFormat="1" ht="15" customHeight="1">
      <c r="A14" s="22"/>
      <c r="B14" s="20"/>
      <c r="C14" s="20"/>
      <c r="D14" s="30"/>
      <c r="F14" s="25"/>
      <c r="G14" s="110"/>
      <c r="H14" s="110"/>
      <c r="I14" s="110"/>
      <c r="J14" s="110"/>
      <c r="K14" s="25"/>
    </row>
    <row r="15" spans="1:14" s="23" customFormat="1" ht="15" customHeight="1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>
      <c r="A16" s="22"/>
      <c r="B16" s="20"/>
      <c r="C16" s="20"/>
      <c r="D16" s="31"/>
      <c r="F16" s="25"/>
      <c r="G16" s="110"/>
      <c r="H16" s="110"/>
      <c r="I16" s="110"/>
      <c r="J16" s="110"/>
      <c r="K16" s="25"/>
    </row>
    <row r="17" spans="1:11" s="23" customFormat="1" ht="15" customHeight="1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workbookViewId="0"/>
  </sheetViews>
  <sheetFormatPr defaultColWidth="9.140625" defaultRowHeight="14.25"/>
  <cols>
    <col min="1" max="1" width="1.42578125" customWidth="1"/>
    <col min="2" max="2" width="2.85546875" customWidth="1"/>
    <col min="3" max="3" width="13.140625" customWidth="1"/>
    <col min="4" max="4" width="2.85546875" customWidth="1"/>
    <col min="5" max="7" width="1.42578125" customWidth="1"/>
    <col min="8" max="8" width="2.85546875" customWidth="1"/>
    <col min="9" max="9" width="42.855468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85546875" bestFit="1" customWidth="1"/>
  </cols>
  <sheetData>
    <row r="1" spans="1:18" s="34" customFormat="1" ht="45" customHeight="1">
      <c r="A1" s="13" t="str">
        <f>Welcome!A2</f>
        <v>Renewable Energy Modeling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>
      <c r="A2" s="14" t="e">
        <f ca="1">RIGHT(CELL("filename",A1),LEN(CELL("filename",A1))-SEARCH("]",CELL("filename", A1)))</f>
        <v>#VALUE!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/>
    <row r="4" spans="1:18" s="2" customFormat="1" ht="22.5" customHeight="1">
      <c r="A4" s="1"/>
      <c r="B4" s="116" t="s">
        <v>2</v>
      </c>
      <c r="C4" s="116"/>
      <c r="D4" s="116"/>
      <c r="E4" s="116"/>
      <c r="F4" s="116"/>
      <c r="G4" s="116"/>
      <c r="H4" s="116"/>
      <c r="I4" s="116"/>
      <c r="K4" s="1"/>
      <c r="L4" s="116" t="s">
        <v>3</v>
      </c>
      <c r="M4" s="116"/>
      <c r="N4" s="116"/>
      <c r="O4" s="116"/>
      <c r="P4" s="116"/>
      <c r="Q4" s="40"/>
      <c r="R4" s="40"/>
    </row>
    <row r="5" spans="1:18" s="2" customFormat="1" ht="15" customHeight="1">
      <c r="A5" s="17"/>
      <c r="B5" s="8"/>
      <c r="C5" s="54"/>
      <c r="D5" s="18"/>
      <c r="E5" s="18"/>
      <c r="F5" s="18"/>
      <c r="G5" s="18"/>
      <c r="H5" s="18"/>
      <c r="I5" s="18"/>
      <c r="K5" s="1"/>
      <c r="L5" s="9" t="s">
        <v>4</v>
      </c>
      <c r="M5" s="9"/>
      <c r="N5" s="118" t="s">
        <v>5</v>
      </c>
      <c r="O5" s="118"/>
      <c r="P5" s="118"/>
      <c r="Q5" s="118"/>
      <c r="R5" s="40"/>
    </row>
    <row r="6" spans="1:18" s="2" customFormat="1" ht="15" customHeight="1">
      <c r="A6" s="3"/>
      <c r="B6" s="8"/>
      <c r="C6" s="18"/>
      <c r="D6" s="18"/>
      <c r="E6" s="18"/>
      <c r="F6" s="18"/>
      <c r="G6" s="18"/>
      <c r="H6" s="18"/>
      <c r="I6" s="18"/>
      <c r="K6" s="17"/>
      <c r="L6" s="9" t="s">
        <v>6</v>
      </c>
      <c r="M6" s="9"/>
      <c r="N6" s="119">
        <v>54788</v>
      </c>
      <c r="O6" s="119"/>
      <c r="P6" s="119"/>
      <c r="Q6" s="119"/>
      <c r="R6" s="40"/>
    </row>
    <row r="7" spans="1:18" s="2" customFormat="1" ht="15" customHeight="1">
      <c r="A7" s="18"/>
      <c r="B7" s="8"/>
      <c r="C7" s="18"/>
      <c r="D7" s="18"/>
      <c r="E7" s="18"/>
      <c r="F7" s="18"/>
      <c r="G7" s="18"/>
      <c r="H7" s="18"/>
      <c r="I7" s="18"/>
      <c r="K7" s="3"/>
      <c r="L7" s="9" t="s">
        <v>7</v>
      </c>
      <c r="M7" s="9"/>
      <c r="N7" s="118" t="s">
        <v>8</v>
      </c>
      <c r="O7" s="118"/>
      <c r="P7" s="118"/>
      <c r="Q7" s="118"/>
      <c r="R7" s="40"/>
    </row>
    <row r="8" spans="1:18" s="2" customFormat="1" ht="15" customHeight="1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9</v>
      </c>
      <c r="M8" s="9"/>
      <c r="N8" s="118" t="s">
        <v>10</v>
      </c>
      <c r="O8" s="118"/>
      <c r="P8" s="118"/>
      <c r="Q8" s="118"/>
      <c r="R8" s="40"/>
    </row>
    <row r="9" spans="1:18" s="2" customFormat="1" ht="15" customHeight="1">
      <c r="A9" s="41"/>
      <c r="B9" s="8"/>
      <c r="C9" s="18"/>
      <c r="D9" s="41"/>
      <c r="E9" s="41"/>
      <c r="F9" s="41"/>
      <c r="G9" s="41"/>
      <c r="H9" s="41"/>
      <c r="I9" s="41"/>
      <c r="K9" s="18"/>
      <c r="L9" s="9" t="s">
        <v>11</v>
      </c>
      <c r="M9" s="9"/>
      <c r="N9" s="118" t="s">
        <v>12</v>
      </c>
      <c r="O9" s="118"/>
      <c r="P9" s="118"/>
      <c r="Q9" s="118"/>
      <c r="R9" s="40"/>
    </row>
    <row r="10" spans="1:18" s="2" customFormat="1" ht="15" customHeight="1">
      <c r="A10" s="39"/>
      <c r="B10" s="8"/>
      <c r="C10" s="18"/>
      <c r="D10" s="39"/>
      <c r="E10" s="39"/>
      <c r="F10" s="39"/>
      <c r="G10" s="39"/>
      <c r="H10" s="39"/>
      <c r="I10" s="39"/>
      <c r="K10" s="18"/>
      <c r="L10" s="9" t="s">
        <v>13</v>
      </c>
      <c r="M10" s="9"/>
      <c r="N10" s="120">
        <v>1</v>
      </c>
      <c r="O10" s="120"/>
      <c r="P10" s="120"/>
      <c r="Q10" s="120"/>
      <c r="R10" s="47"/>
    </row>
    <row r="11" spans="1:18" s="2" customFormat="1" ht="15" customHeight="1" thickBot="1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8"/>
      <c r="M11" s="58"/>
      <c r="N11" s="48"/>
      <c r="O11" s="49"/>
      <c r="P11" s="49"/>
      <c r="Q11" s="50"/>
      <c r="R11" s="51"/>
    </row>
    <row r="12" spans="1:18" s="2" customFormat="1" ht="7.5" customHeight="1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>
      <c r="A13" s="54"/>
      <c r="B13" s="121" t="s">
        <v>14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N13" s="1"/>
      <c r="O13" s="116" t="s">
        <v>15</v>
      </c>
      <c r="P13" s="116"/>
      <c r="Q13" s="116"/>
      <c r="R13" s="57"/>
    </row>
    <row r="14" spans="1:18" s="2" customFormat="1" ht="15" customHeight="1">
      <c r="A14" s="55"/>
      <c r="B14" s="117"/>
      <c r="C14" s="117"/>
      <c r="D14" s="115" t="s">
        <v>16</v>
      </c>
      <c r="E14" s="115"/>
      <c r="F14" s="115"/>
      <c r="G14" s="115"/>
      <c r="H14" s="115"/>
      <c r="I14" s="115"/>
      <c r="J14" s="115"/>
      <c r="K14" s="115"/>
      <c r="L14" s="115"/>
      <c r="N14" s="17"/>
      <c r="O14" s="27"/>
      <c r="P14" s="22"/>
      <c r="Q14" s="22"/>
      <c r="R14" s="55"/>
    </row>
    <row r="15" spans="1:18" s="2" customFormat="1" ht="15" customHeight="1">
      <c r="A15" s="55"/>
      <c r="B15" s="115"/>
      <c r="C15" s="115"/>
      <c r="D15" s="115" t="s">
        <v>17</v>
      </c>
      <c r="E15" s="115"/>
      <c r="F15" s="115"/>
      <c r="G15" s="115"/>
      <c r="H15" s="115"/>
      <c r="I15" s="115"/>
      <c r="J15" s="115"/>
      <c r="K15" s="115"/>
      <c r="L15" s="115"/>
      <c r="N15" s="3"/>
      <c r="O15" s="27"/>
      <c r="P15" s="52" t="s">
        <v>18</v>
      </c>
      <c r="Q15" s="22"/>
      <c r="R15" s="55"/>
    </row>
    <row r="16" spans="1:18" s="2" customFormat="1" ht="15" customHeight="1">
      <c r="A16" s="55"/>
      <c r="B16" s="115"/>
      <c r="C16" s="115"/>
      <c r="D16" s="115" t="s">
        <v>19</v>
      </c>
      <c r="E16" s="115"/>
      <c r="F16" s="115"/>
      <c r="G16" s="115"/>
      <c r="H16" s="115"/>
      <c r="I16" s="115"/>
      <c r="J16" s="115"/>
      <c r="K16" s="115"/>
      <c r="L16" s="115"/>
      <c r="N16" s="18"/>
      <c r="O16" s="27"/>
      <c r="P16" s="36" t="s">
        <v>20</v>
      </c>
      <c r="Q16" s="22"/>
      <c r="R16" s="55"/>
    </row>
    <row r="17" spans="1:18" s="2" customFormat="1" ht="15" customHeight="1">
      <c r="A17" s="55"/>
      <c r="B17" s="115"/>
      <c r="C17" s="115"/>
      <c r="D17" s="115" t="s">
        <v>21</v>
      </c>
      <c r="E17" s="115"/>
      <c r="F17" s="115"/>
      <c r="G17" s="115"/>
      <c r="H17" s="115"/>
      <c r="I17" s="115"/>
      <c r="J17" s="115"/>
      <c r="K17" s="115"/>
      <c r="L17" s="115"/>
      <c r="N17" s="18"/>
      <c r="O17" s="27"/>
      <c r="P17" t="s">
        <v>22</v>
      </c>
      <c r="Q17" s="22"/>
      <c r="R17" s="55"/>
    </row>
    <row r="18" spans="1:18" s="2" customFormat="1" ht="15" customHeight="1">
      <c r="A18" s="39"/>
      <c r="B18" s="115"/>
      <c r="C18" s="115"/>
      <c r="D18" s="115" t="s">
        <v>23</v>
      </c>
      <c r="E18" s="115"/>
      <c r="F18" s="115"/>
      <c r="G18" s="115"/>
      <c r="H18" s="115"/>
      <c r="I18" s="115"/>
      <c r="J18" s="115"/>
      <c r="K18" s="115"/>
      <c r="L18" s="115"/>
      <c r="N18" s="39"/>
      <c r="O18" s="53"/>
      <c r="P18" s="105" t="s">
        <v>24</v>
      </c>
      <c r="Q18" s="53"/>
      <c r="R18" s="39"/>
    </row>
    <row r="19" spans="1:18">
      <c r="A19" s="39"/>
      <c r="B19" s="115"/>
      <c r="C19" s="115"/>
      <c r="D19" s="115" t="s">
        <v>25</v>
      </c>
      <c r="E19" s="115"/>
      <c r="F19" s="115"/>
      <c r="G19" s="115"/>
      <c r="H19" s="115"/>
      <c r="I19" s="115"/>
      <c r="J19" s="115"/>
      <c r="K19" s="115"/>
      <c r="L19" s="115"/>
      <c r="M19" s="2"/>
      <c r="N19" s="39"/>
      <c r="O19" s="53"/>
      <c r="P19" s="106" t="s">
        <v>26</v>
      </c>
      <c r="Q19" s="53"/>
      <c r="R19" s="39"/>
    </row>
    <row r="20" spans="1:18" ht="14.65" thickBot="1">
      <c r="A20" s="44"/>
      <c r="B20" s="44"/>
      <c r="C20" s="44"/>
      <c r="D20" s="56" t="s">
        <v>27</v>
      </c>
      <c r="E20" s="56"/>
      <c r="F20" s="56"/>
      <c r="G20" s="56"/>
      <c r="H20" s="56"/>
      <c r="I20" s="56"/>
      <c r="J20" s="56"/>
      <c r="K20" s="56"/>
      <c r="L20" s="56"/>
      <c r="N20" s="44"/>
      <c r="O20" s="44"/>
      <c r="P20" s="44"/>
      <c r="Q20" s="44"/>
      <c r="R20" s="44"/>
    </row>
  </sheetData>
  <mergeCells count="22">
    <mergeCell ref="B17:C17"/>
    <mergeCell ref="L4:P4"/>
    <mergeCell ref="B4:I4"/>
    <mergeCell ref="B13:L13"/>
    <mergeCell ref="B19:C19"/>
    <mergeCell ref="D19:L19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B16:C16"/>
    <mergeCell ref="O13:Q13"/>
    <mergeCell ref="D14:L14"/>
    <mergeCell ref="D15:L15"/>
    <mergeCell ref="B14:C14"/>
    <mergeCell ref="B15:C15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40"/>
  <sheetViews>
    <sheetView zoomScaleNormal="100" workbookViewId="0">
      <pane xSplit="4" ySplit="2" topLeftCell="E3" activePane="bottomRight" state="frozen"/>
      <selection pane="bottomRight" activeCell="E3" sqref="E3"/>
      <selection pane="bottomLeft" activeCell="A3" sqref="A3"/>
      <selection pane="topRight" activeCell="E1" sqref="E1"/>
    </sheetView>
  </sheetViews>
  <sheetFormatPr defaultColWidth="13.85546875" defaultRowHeight="15" customHeight="1"/>
  <cols>
    <col min="1" max="1" width="1.5703125" style="15" customWidth="1"/>
    <col min="2" max="2" width="50" style="16" bestFit="1" customWidth="1"/>
    <col min="3" max="4" width="10.140625" customWidth="1"/>
    <col min="5" max="5" width="4.7109375" customWidth="1"/>
  </cols>
  <sheetData>
    <row r="1" spans="1:27" s="46" customFormat="1" ht="45" customHeight="1">
      <c r="A1" s="5" t="str">
        <f>Info!A1</f>
        <v>Renewable Energy Modeling</v>
      </c>
      <c r="B1" s="10"/>
      <c r="C1" s="84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>
      <c r="A2" s="14" t="e">
        <f ca="1">RIGHT(CELL("filename",A1),LEN(CELL("filename",A1))-SEARCH("]",CELL("filename", A1)))</f>
        <v>#VALUE!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>EDATE(F2,12)</f>
        <v>55518</v>
      </c>
      <c r="H2" s="11">
        <f t="shared" ref="H2:AA2" si="0">EDATE(G2,12)</f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7" ht="15" customHeight="1">
      <c r="A3"/>
      <c r="B3" s="77" t="str">
        <f>"all in "&amp;Local_currency&amp;" 000s unless stated"</f>
        <v>all in GBP 000s unless stated</v>
      </c>
    </row>
    <row r="4" spans="1:27" ht="15" customHeight="1">
      <c r="A4"/>
      <c r="B4" s="77"/>
    </row>
    <row r="5" spans="1:27" ht="15" customHeight="1">
      <c r="A5" s="15" t="s">
        <v>28</v>
      </c>
      <c r="B5"/>
    </row>
    <row r="6" spans="1:27" ht="15" customHeight="1">
      <c r="A6"/>
    </row>
    <row r="7" spans="1:27" ht="15" customHeight="1">
      <c r="A7" s="15" t="s">
        <v>29</v>
      </c>
    </row>
    <row r="8" spans="1:27" ht="15" customHeight="1">
      <c r="A8" s="59"/>
      <c r="B8" t="s">
        <v>30</v>
      </c>
      <c r="D8" s="60">
        <v>0.04</v>
      </c>
    </row>
    <row r="9" spans="1:27" ht="15" customHeight="1">
      <c r="A9" s="59"/>
      <c r="B9"/>
    </row>
    <row r="10" spans="1:27" ht="15" customHeight="1">
      <c r="A10" s="15" t="s">
        <v>31</v>
      </c>
      <c r="B10"/>
      <c r="D10" s="62"/>
    </row>
    <row r="11" spans="1:27" ht="15" customHeight="1">
      <c r="A11" s="59"/>
      <c r="B11" t="s">
        <v>32</v>
      </c>
      <c r="D11" s="76">
        <v>55153</v>
      </c>
    </row>
    <row r="12" spans="1:27" ht="15" customHeight="1">
      <c r="A12" s="59"/>
      <c r="B12" t="s">
        <v>33</v>
      </c>
      <c r="D12" s="76">
        <v>55884</v>
      </c>
      <c r="E12" s="63"/>
    </row>
    <row r="13" spans="1:27" ht="15" customHeight="1">
      <c r="A13" s="69"/>
      <c r="B13" t="s">
        <v>34</v>
      </c>
      <c r="D13" s="97">
        <v>56249</v>
      </c>
    </row>
    <row r="14" spans="1:27" ht="15" customHeight="1">
      <c r="A14" s="59"/>
      <c r="B14"/>
    </row>
    <row r="15" spans="1:27" ht="15" customHeight="1">
      <c r="A15" s="15" t="s">
        <v>35</v>
      </c>
      <c r="B15"/>
    </row>
    <row r="16" spans="1:27" ht="15" customHeight="1">
      <c r="A16" s="59"/>
      <c r="B16" t="s">
        <v>36</v>
      </c>
      <c r="C16" t="s">
        <v>37</v>
      </c>
      <c r="D16" s="64">
        <v>200</v>
      </c>
    </row>
    <row r="17" spans="1:4" ht="15" customHeight="1">
      <c r="A17" s="59"/>
      <c r="B17" t="s">
        <v>38</v>
      </c>
      <c r="D17" s="60">
        <v>0.8</v>
      </c>
    </row>
    <row r="18" spans="1:4" ht="15" customHeight="1">
      <c r="A18" s="59"/>
      <c r="B18" t="s">
        <v>39</v>
      </c>
      <c r="C18" t="s">
        <v>40</v>
      </c>
      <c r="D18" s="60">
        <v>0.4</v>
      </c>
    </row>
    <row r="19" spans="1:4" ht="15" customHeight="1">
      <c r="A19" s="59"/>
      <c r="B19" t="s">
        <v>41</v>
      </c>
      <c r="C19" t="s">
        <v>42</v>
      </c>
      <c r="D19" s="64">
        <v>24</v>
      </c>
    </row>
    <row r="20" spans="1:4" ht="15" customHeight="1">
      <c r="A20" s="59"/>
      <c r="B20" t="s">
        <v>43</v>
      </c>
      <c r="C20" t="s">
        <v>44</v>
      </c>
      <c r="D20" s="64">
        <v>365</v>
      </c>
    </row>
    <row r="21" spans="1:4" ht="15" customHeight="1">
      <c r="A21" s="59"/>
      <c r="B21" t="s">
        <v>45</v>
      </c>
      <c r="C21" t="s">
        <v>46</v>
      </c>
      <c r="D21" s="64">
        <v>240</v>
      </c>
    </row>
    <row r="22" spans="1:4" ht="15" customHeight="1">
      <c r="A22" s="59"/>
      <c r="B22" t="s">
        <v>47</v>
      </c>
      <c r="C22" t="s">
        <v>46</v>
      </c>
      <c r="D22" s="64">
        <v>380</v>
      </c>
    </row>
    <row r="23" spans="1:4" ht="15" customHeight="1">
      <c r="A23" s="59"/>
      <c r="B23"/>
    </row>
    <row r="24" spans="1:4" ht="15" customHeight="1">
      <c r="A24" s="59" t="s">
        <v>48</v>
      </c>
      <c r="B24"/>
    </row>
    <row r="25" spans="1:4" ht="15" customHeight="1">
      <c r="A25" s="59"/>
      <c r="B25" t="s">
        <v>49</v>
      </c>
      <c r="D25" s="64" t="s">
        <v>50</v>
      </c>
    </row>
    <row r="26" spans="1:4" ht="15" customHeight="1">
      <c r="A26" s="59"/>
      <c r="B26" t="s">
        <v>51</v>
      </c>
      <c r="D26" s="64" t="s">
        <v>52</v>
      </c>
    </row>
    <row r="27" spans="1:4" ht="15" customHeight="1">
      <c r="A27" s="59"/>
      <c r="B27" t="str">
        <f>"Electricity sales - "&amp;D25</f>
        <v>Electricity sales - Government</v>
      </c>
      <c r="C27" t="s">
        <v>53</v>
      </c>
      <c r="D27" s="60">
        <v>0.55000000000000004</v>
      </c>
    </row>
    <row r="28" spans="1:4" ht="15" customHeight="1">
      <c r="A28" s="59"/>
      <c r="B28" t="str">
        <f>"Electricity sales - "&amp;D26</f>
        <v>Electricity sales - HEC energy</v>
      </c>
      <c r="C28" t="s">
        <v>53</v>
      </c>
      <c r="D28" s="60">
        <v>0.25</v>
      </c>
    </row>
    <row r="29" spans="1:4" ht="15" customHeight="1">
      <c r="A29" s="59"/>
      <c r="B29" t="s">
        <v>54</v>
      </c>
      <c r="C29" t="s">
        <v>53</v>
      </c>
      <c r="D29" s="65">
        <f>1-SUM(D27:D28)</f>
        <v>0.19999999999999996</v>
      </c>
    </row>
    <row r="30" spans="1:4" ht="15" customHeight="1">
      <c r="A30" s="59"/>
      <c r="B30"/>
      <c r="D30" s="65"/>
    </row>
    <row r="31" spans="1:4" ht="15" customHeight="1">
      <c r="A31" s="59"/>
      <c r="B31" t="s">
        <v>55</v>
      </c>
      <c r="D31" s="60">
        <v>1</v>
      </c>
    </row>
    <row r="32" spans="1:4" ht="15" customHeight="1">
      <c r="A32" s="59"/>
      <c r="B32" t="s">
        <v>56</v>
      </c>
      <c r="D32" s="60">
        <v>0.6</v>
      </c>
    </row>
    <row r="33" spans="1:4" ht="15" customHeight="1">
      <c r="A33" s="59"/>
      <c r="B33"/>
    </row>
    <row r="34" spans="1:4" ht="15" customHeight="1">
      <c r="A34" s="15" t="s">
        <v>57</v>
      </c>
      <c r="B34"/>
    </row>
    <row r="35" spans="1:4" ht="15" customHeight="1">
      <c r="A35" s="59"/>
      <c r="B35" t="str">
        <f>D25&amp;" price in real terms per MWh"</f>
        <v>Government price in real terms per MWh</v>
      </c>
      <c r="C35" t="s">
        <v>58</v>
      </c>
      <c r="D35" s="61">
        <v>40</v>
      </c>
    </row>
    <row r="36" spans="1:4" ht="15" customHeight="1">
      <c r="A36" s="59"/>
      <c r="B36" t="str">
        <f>D26&amp;" price in real terms per MWh"</f>
        <v>HEC energy price in real terms per MWh</v>
      </c>
      <c r="C36" t="s">
        <v>58</v>
      </c>
      <c r="D36" s="61">
        <v>30</v>
      </c>
    </row>
    <row r="37" spans="1:4" ht="15" customHeight="1">
      <c r="A37" s="59"/>
      <c r="B37" t="s">
        <v>59</v>
      </c>
      <c r="C37" t="s">
        <v>58</v>
      </c>
      <c r="D37" s="61">
        <v>50</v>
      </c>
    </row>
    <row r="38" spans="1:4" ht="15" customHeight="1">
      <c r="A38" s="59"/>
      <c r="B38"/>
      <c r="D38" s="67"/>
    </row>
    <row r="39" spans="1:4" ht="15" customHeight="1">
      <c r="A39" s="15" t="s">
        <v>60</v>
      </c>
      <c r="B39"/>
    </row>
    <row r="40" spans="1:4" ht="15" customHeight="1">
      <c r="A40" s="59"/>
      <c r="B40" t="s">
        <v>61</v>
      </c>
      <c r="D40" s="60">
        <v>0.15</v>
      </c>
    </row>
    <row r="41" spans="1:4" ht="15" customHeight="1">
      <c r="A41" s="59"/>
      <c r="B41" t="s">
        <v>62</v>
      </c>
      <c r="D41" s="61">
        <v>20000</v>
      </c>
    </row>
    <row r="42" spans="1:4" ht="15" customHeight="1">
      <c r="A42" s="59"/>
      <c r="B42"/>
      <c r="D42" s="67"/>
    </row>
    <row r="43" spans="1:4" ht="15" customHeight="1">
      <c r="A43" s="15" t="s">
        <v>63</v>
      </c>
      <c r="B43"/>
    </row>
    <row r="44" spans="1:4" ht="15" customHeight="1">
      <c r="A44" s="59"/>
      <c r="B44" t="s">
        <v>64</v>
      </c>
      <c r="C44" s="102">
        <v>1</v>
      </c>
      <c r="D44" s="60">
        <v>0.2</v>
      </c>
    </row>
    <row r="45" spans="1:4" ht="15" customHeight="1">
      <c r="A45" s="59"/>
      <c r="B45" t="s">
        <v>65</v>
      </c>
      <c r="C45" s="102">
        <v>2</v>
      </c>
      <c r="D45" s="65">
        <f>1-D44</f>
        <v>0.8</v>
      </c>
    </row>
    <row r="46" spans="1:4" ht="15" customHeight="1">
      <c r="A46" s="59"/>
      <c r="B46"/>
      <c r="D46" s="65"/>
    </row>
    <row r="47" spans="1:4" ht="15" customHeight="1">
      <c r="B47" t="s">
        <v>66</v>
      </c>
      <c r="D47" s="78" t="s">
        <v>67</v>
      </c>
    </row>
    <row r="48" spans="1:4" ht="15" customHeight="1">
      <c r="A48" s="59"/>
      <c r="B48" t="s">
        <v>68</v>
      </c>
      <c r="C48" t="str">
        <f>D47&amp;" 000s"</f>
        <v>USD 000s</v>
      </c>
      <c r="D48" s="64">
        <v>1300</v>
      </c>
    </row>
    <row r="49" spans="1:5" ht="15" customHeight="1">
      <c r="A49" s="59"/>
      <c r="B49" t="s">
        <v>69</v>
      </c>
      <c r="C49" t="s">
        <v>70</v>
      </c>
      <c r="D49" s="60">
        <v>0</v>
      </c>
    </row>
    <row r="50" spans="1:5" ht="15" customHeight="1">
      <c r="A50" s="59"/>
      <c r="B50" t="s">
        <v>71</v>
      </c>
      <c r="C50" t="str">
        <f>Local_currency&amp;"/ 1"&amp;D47</f>
        <v>GBP/ 1USD</v>
      </c>
      <c r="D50" s="66">
        <f>1/1.25</f>
        <v>0.8</v>
      </c>
    </row>
    <row r="51" spans="1:5" ht="15" customHeight="1">
      <c r="A51" s="59"/>
      <c r="B51" t="str">
        <f>"Local currency devaluation vs "&amp;D47</f>
        <v>Local currency devaluation vs USD</v>
      </c>
      <c r="C51" t="s">
        <v>72</v>
      </c>
      <c r="D51" s="60">
        <v>0.03</v>
      </c>
    </row>
    <row r="52" spans="1:5" ht="15" customHeight="1">
      <c r="A52" s="59"/>
      <c r="B52"/>
    </row>
    <row r="53" spans="1:5" ht="15" customHeight="1">
      <c r="A53" s="59"/>
      <c r="B53" t="s">
        <v>73</v>
      </c>
      <c r="C53" t="s">
        <v>74</v>
      </c>
      <c r="D53" s="60">
        <v>0.05</v>
      </c>
    </row>
    <row r="54" spans="1:5" ht="15" customHeight="1">
      <c r="A54" s="59"/>
      <c r="B54"/>
    </row>
    <row r="55" spans="1:5" ht="15" customHeight="1">
      <c r="A55" s="68" t="s">
        <v>75</v>
      </c>
      <c r="B55"/>
    </row>
    <row r="56" spans="1:5" ht="15" customHeight="1">
      <c r="A56" s="69"/>
      <c r="B56" t="s">
        <v>76</v>
      </c>
      <c r="D56" s="60">
        <v>0.25</v>
      </c>
    </row>
    <row r="57" spans="1:5" ht="15" customHeight="1">
      <c r="A57" s="69"/>
      <c r="B57" t="s">
        <v>77</v>
      </c>
      <c r="C57" t="s">
        <v>78</v>
      </c>
      <c r="D57" s="60">
        <v>0.3</v>
      </c>
    </row>
    <row r="58" spans="1:5" ht="15" customHeight="1">
      <c r="A58" s="69"/>
      <c r="B58" t="s">
        <v>79</v>
      </c>
      <c r="C58" t="s">
        <v>80</v>
      </c>
      <c r="D58" s="60">
        <v>0.5</v>
      </c>
      <c r="E58" s="81"/>
    </row>
    <row r="59" spans="1:5" ht="15" customHeight="1">
      <c r="A59" s="69"/>
      <c r="B59" t="s">
        <v>81</v>
      </c>
      <c r="C59" t="s">
        <v>80</v>
      </c>
      <c r="D59" s="65">
        <f>1-D58</f>
        <v>0.5</v>
      </c>
    </row>
    <row r="60" spans="1:5" ht="15" customHeight="1">
      <c r="A60" s="59"/>
      <c r="B60"/>
    </row>
    <row r="61" spans="1:5" ht="15" customHeight="1">
      <c r="A61" s="69" t="s">
        <v>82</v>
      </c>
      <c r="B61"/>
      <c r="D61" s="67"/>
    </row>
    <row r="62" spans="1:5" ht="15" customHeight="1">
      <c r="A62" s="59"/>
      <c r="B62" t="s">
        <v>83</v>
      </c>
      <c r="C62" t="s">
        <v>44</v>
      </c>
      <c r="D62" s="64">
        <v>30</v>
      </c>
    </row>
    <row r="63" spans="1:5" ht="15" customHeight="1">
      <c r="A63" s="59"/>
      <c r="B63" t="s">
        <v>84</v>
      </c>
      <c r="C63" t="s">
        <v>44</v>
      </c>
      <c r="D63" s="64">
        <v>60</v>
      </c>
    </row>
    <row r="64" spans="1:5" ht="15" customHeight="1">
      <c r="A64" s="59"/>
      <c r="B64"/>
    </row>
    <row r="65" spans="1:5" ht="15" customHeight="1">
      <c r="A65" s="68" t="s">
        <v>27</v>
      </c>
      <c r="B65"/>
    </row>
    <row r="66" spans="1:5" ht="15" customHeight="1">
      <c r="A66" s="69"/>
      <c r="B66" t="s">
        <v>85</v>
      </c>
      <c r="D66" s="60">
        <v>0.5</v>
      </c>
      <c r="E66" s="81"/>
    </row>
    <row r="67" spans="1:5" ht="15" customHeight="1">
      <c r="A67" s="69"/>
      <c r="B67" t="s">
        <v>86</v>
      </c>
      <c r="C67" t="s">
        <v>87</v>
      </c>
      <c r="D67" s="60">
        <v>0.7</v>
      </c>
    </row>
    <row r="68" spans="1:5" ht="15" customHeight="1">
      <c r="A68" s="69"/>
      <c r="B68" t="s">
        <v>88</v>
      </c>
      <c r="C68" t="s">
        <v>87</v>
      </c>
      <c r="D68" s="65">
        <f>1-D67</f>
        <v>0.30000000000000004</v>
      </c>
    </row>
    <row r="69" spans="1:5" ht="15" customHeight="1">
      <c r="A69" s="69"/>
      <c r="B69" t="s">
        <v>89</v>
      </c>
      <c r="C69" t="s">
        <v>90</v>
      </c>
      <c r="D69" s="64">
        <v>15</v>
      </c>
      <c r="E69" s="81"/>
    </row>
    <row r="70" spans="1:5" ht="15" customHeight="1">
      <c r="A70" s="69"/>
      <c r="B70" t="s">
        <v>91</v>
      </c>
      <c r="C70" t="s">
        <v>90</v>
      </c>
      <c r="D70" s="64">
        <v>18</v>
      </c>
    </row>
    <row r="71" spans="1:5" ht="15" customHeight="1">
      <c r="A71" s="69"/>
      <c r="B71" t="s">
        <v>92</v>
      </c>
      <c r="D71" s="70">
        <v>0.03</v>
      </c>
    </row>
    <row r="72" spans="1:5" ht="15" customHeight="1">
      <c r="A72" s="69"/>
      <c r="B72" t="s">
        <v>93</v>
      </c>
      <c r="D72" s="70">
        <v>8.0000000000000002E-3</v>
      </c>
    </row>
    <row r="73" spans="1:5" ht="15" customHeight="1">
      <c r="A73" s="69"/>
      <c r="B73" t="s">
        <v>94</v>
      </c>
      <c r="D73" s="67">
        <f>SUM(D71:D72)</f>
        <v>3.7999999999999999E-2</v>
      </c>
    </row>
    <row r="74" spans="1:5" ht="15" customHeight="1">
      <c r="A74" s="69"/>
      <c r="B74" t="s">
        <v>95</v>
      </c>
      <c r="D74" s="70">
        <v>3.7999999999999999E-2</v>
      </c>
    </row>
    <row r="75" spans="1:5" ht="15" customHeight="1">
      <c r="A75" s="69"/>
      <c r="B75" t="s">
        <v>96</v>
      </c>
      <c r="D75" s="67">
        <f>+D71+D74</f>
        <v>6.8000000000000005E-2</v>
      </c>
    </row>
    <row r="76" spans="1:5" ht="15" customHeight="1">
      <c r="A76" s="69"/>
      <c r="B76"/>
      <c r="D76" s="71"/>
    </row>
    <row r="77" spans="1:5" ht="15" customHeight="1">
      <c r="A77" s="69"/>
      <c r="B77" t="s">
        <v>97</v>
      </c>
      <c r="D77" s="65">
        <f>D73*D67+D75*D68</f>
        <v>4.7E-2</v>
      </c>
    </row>
    <row r="78" spans="1:5" ht="15" customHeight="1">
      <c r="A78" s="69"/>
      <c r="B78"/>
      <c r="D78" s="71"/>
    </row>
    <row r="79" spans="1:5" ht="15" customHeight="1">
      <c r="A79" s="69"/>
      <c r="B79" t="s">
        <v>98</v>
      </c>
      <c r="C79" t="s">
        <v>99</v>
      </c>
      <c r="D79" s="60">
        <v>0.01</v>
      </c>
    </row>
    <row r="80" spans="1:5" ht="15" customHeight="1">
      <c r="A80"/>
      <c r="B80"/>
    </row>
    <row r="81" spans="1:4" ht="15" customHeight="1">
      <c r="A81" s="69"/>
      <c r="B81" t="s">
        <v>100</v>
      </c>
      <c r="D81" s="72">
        <v>1.25</v>
      </c>
    </row>
    <row r="82" spans="1:4" ht="15" customHeight="1">
      <c r="A82" s="69"/>
      <c r="B82" t="s">
        <v>101</v>
      </c>
      <c r="D82" s="72">
        <v>1.5</v>
      </c>
    </row>
    <row r="83" spans="1:4" ht="15" customHeight="1">
      <c r="A83" s="69"/>
      <c r="B83" t="s">
        <v>102</v>
      </c>
      <c r="D83" s="72">
        <v>2</v>
      </c>
    </row>
    <row r="84" spans="1:4" ht="15" customHeight="1">
      <c r="A84"/>
      <c r="B84" t="s">
        <v>103</v>
      </c>
      <c r="D84" s="73">
        <v>1.5</v>
      </c>
    </row>
    <row r="85" spans="1:4" ht="15" customHeight="1">
      <c r="A85" s="69"/>
      <c r="B85" t="s">
        <v>104</v>
      </c>
      <c r="D85" s="73">
        <v>1.5</v>
      </c>
    </row>
    <row r="86" spans="1:4" ht="15" customHeight="1">
      <c r="A86" s="69"/>
      <c r="B86"/>
    </row>
    <row r="87" spans="1:4" ht="15" customHeight="1">
      <c r="A87" s="68" t="s">
        <v>105</v>
      </c>
      <c r="B87"/>
    </row>
    <row r="88" spans="1:4" ht="15" customHeight="1">
      <c r="A88" s="59"/>
      <c r="B88" t="s">
        <v>106</v>
      </c>
      <c r="D88" s="60">
        <v>1</v>
      </c>
    </row>
    <row r="89" spans="1:4" ht="15" customHeight="1">
      <c r="A89" s="69"/>
      <c r="B89" t="s">
        <v>107</v>
      </c>
      <c r="D89" s="74">
        <v>2</v>
      </c>
    </row>
    <row r="90" spans="1:4" ht="15" customHeight="1">
      <c r="A90" s="59"/>
      <c r="B90" t="s">
        <v>108</v>
      </c>
      <c r="C90" s="65"/>
      <c r="D90" s="80">
        <v>0.12</v>
      </c>
    </row>
    <row r="91" spans="1:4" ht="15" customHeight="1">
      <c r="A91" s="69"/>
    </row>
    <row r="92" spans="1:4" ht="15" customHeight="1">
      <c r="A92" s="82" t="s">
        <v>109</v>
      </c>
      <c r="C92" s="75"/>
      <c r="D92" s="75"/>
    </row>
    <row r="93" spans="1:4" ht="15" customHeight="1">
      <c r="A93" s="99"/>
      <c r="C93" s="75"/>
      <c r="D93" s="75"/>
    </row>
    <row r="94" spans="1:4" ht="15" customHeight="1">
      <c r="A94" s="82" t="s">
        <v>110</v>
      </c>
      <c r="B94" s="77"/>
    </row>
    <row r="95" spans="1:4" ht="15" customHeight="1">
      <c r="A95" s="82"/>
      <c r="B95" s="77"/>
    </row>
    <row r="96" spans="1:4" ht="15" customHeight="1">
      <c r="A96" s="82" t="s">
        <v>111</v>
      </c>
      <c r="B96"/>
    </row>
    <row r="97" spans="1:13" ht="15" customHeight="1">
      <c r="A97" s="82"/>
      <c r="B97" t="s">
        <v>112</v>
      </c>
    </row>
    <row r="98" spans="1:13" ht="15" customHeight="1">
      <c r="A98" s="82"/>
      <c r="B98" t="s">
        <v>105</v>
      </c>
    </row>
    <row r="99" spans="1:13" ht="15" customHeight="1">
      <c r="A99" s="82"/>
      <c r="B99" t="s">
        <v>113</v>
      </c>
    </row>
    <row r="100" spans="1:13" ht="15" customHeight="1">
      <c r="A100" s="82"/>
      <c r="B100"/>
    </row>
    <row r="101" spans="1:13" ht="15" customHeight="1">
      <c r="A101" s="82"/>
      <c r="B101" t="s">
        <v>114</v>
      </c>
      <c r="C101" s="65"/>
    </row>
    <row r="102" spans="1:13" ht="15" customHeight="1">
      <c r="A102" s="82"/>
      <c r="B102"/>
      <c r="C102" s="65"/>
    </row>
    <row r="103" spans="1:13" ht="15" customHeight="1">
      <c r="A103" s="82" t="s">
        <v>115</v>
      </c>
      <c r="B103"/>
      <c r="C103" s="65"/>
    </row>
    <row r="104" spans="1:13" ht="15" customHeight="1">
      <c r="A104" s="82"/>
      <c r="B104"/>
      <c r="C104" s="65"/>
      <c r="F104" s="98" t="s">
        <v>116</v>
      </c>
    </row>
    <row r="105" spans="1:13" ht="15" customHeight="1">
      <c r="A105" s="82"/>
      <c r="B105"/>
      <c r="K105" t="s">
        <v>87</v>
      </c>
    </row>
    <row r="106" spans="1:13" ht="15" customHeight="1">
      <c r="A106" s="82"/>
      <c r="B106"/>
      <c r="H106" s="65"/>
      <c r="I106" s="103">
        <v>0.5</v>
      </c>
      <c r="J106" s="103">
        <v>0.6</v>
      </c>
      <c r="K106" s="103">
        <v>0.7</v>
      </c>
      <c r="L106" s="103">
        <v>0.8</v>
      </c>
      <c r="M106" s="103">
        <v>0.9</v>
      </c>
    </row>
    <row r="107" spans="1:13" ht="15" customHeight="1">
      <c r="A107" s="82"/>
      <c r="E107" t="s">
        <v>39</v>
      </c>
      <c r="G107" t="s">
        <v>117</v>
      </c>
      <c r="H107" s="103">
        <v>0.25</v>
      </c>
      <c r="I107" s="65"/>
      <c r="J107" s="65"/>
      <c r="K107" s="65"/>
      <c r="L107" s="65"/>
      <c r="M107" s="65"/>
    </row>
    <row r="108" spans="1:13" ht="15" customHeight="1">
      <c r="A108" s="82"/>
      <c r="B108"/>
      <c r="G108" t="s">
        <v>118</v>
      </c>
      <c r="H108" s="103">
        <v>0.4</v>
      </c>
      <c r="I108" s="65"/>
      <c r="J108" s="65"/>
      <c r="K108" s="100"/>
      <c r="L108" s="91"/>
      <c r="M108" s="91"/>
    </row>
    <row r="109" spans="1:13" ht="15" customHeight="1">
      <c r="A109" s="82"/>
      <c r="B109"/>
    </row>
    <row r="110" spans="1:13" ht="15" customHeight="1">
      <c r="A110" s="82"/>
      <c r="B110"/>
    </row>
    <row r="111" spans="1:13" ht="15" customHeight="1">
      <c r="A111" s="82"/>
      <c r="B111"/>
      <c r="F111" s="98" t="s">
        <v>119</v>
      </c>
    </row>
    <row r="112" spans="1:13" ht="15" customHeight="1">
      <c r="A112" s="82"/>
      <c r="B112"/>
    </row>
    <row r="113" spans="1:13" ht="15" customHeight="1">
      <c r="A113" s="82"/>
      <c r="B113"/>
      <c r="K113" t="s">
        <v>87</v>
      </c>
    </row>
    <row r="114" spans="1:13" ht="15" customHeight="1">
      <c r="A114" s="82"/>
      <c r="B114"/>
      <c r="I114" s="103">
        <f>I106</f>
        <v>0.5</v>
      </c>
      <c r="J114" s="103">
        <f>J106</f>
        <v>0.6</v>
      </c>
      <c r="K114" s="103">
        <f>K106</f>
        <v>0.7</v>
      </c>
      <c r="L114" s="103">
        <f>L106</f>
        <v>0.8</v>
      </c>
      <c r="M114" s="103">
        <f>M106</f>
        <v>0.9</v>
      </c>
    </row>
    <row r="115" spans="1:13" ht="15" customHeight="1">
      <c r="A115"/>
      <c r="B115"/>
      <c r="E115" t="s">
        <v>39</v>
      </c>
      <c r="G115" t="s">
        <v>117</v>
      </c>
      <c r="H115" s="103">
        <v>0.25</v>
      </c>
    </row>
    <row r="116" spans="1:13" ht="15" customHeight="1">
      <c r="A116" s="82"/>
      <c r="B116"/>
      <c r="G116" t="s">
        <v>118</v>
      </c>
      <c r="H116" s="103">
        <f>H108</f>
        <v>0.4</v>
      </c>
    </row>
    <row r="117" spans="1:13" ht="15" customHeight="1">
      <c r="A117" s="59" t="s">
        <v>120</v>
      </c>
    </row>
    <row r="118" spans="1:13" ht="15" customHeight="1">
      <c r="A118" s="59"/>
    </row>
    <row r="119" spans="1:13" ht="15" customHeight="1">
      <c r="A119"/>
      <c r="B119"/>
    </row>
    <row r="120" spans="1:13" ht="15" customHeight="1">
      <c r="A120"/>
      <c r="B120"/>
    </row>
    <row r="121" spans="1:13" ht="15" customHeight="1">
      <c r="A121"/>
      <c r="B121"/>
    </row>
    <row r="122" spans="1:13" ht="15" customHeight="1">
      <c r="A122"/>
      <c r="B122"/>
    </row>
    <row r="123" spans="1:13" ht="15" customHeight="1">
      <c r="A123"/>
      <c r="B123"/>
    </row>
    <row r="124" spans="1:13" ht="15" customHeight="1">
      <c r="A124"/>
      <c r="B124"/>
    </row>
    <row r="125" spans="1:13" ht="15" customHeight="1">
      <c r="A125"/>
      <c r="B125"/>
    </row>
    <row r="126" spans="1:13" ht="15" customHeight="1">
      <c r="A126"/>
      <c r="B126"/>
    </row>
    <row r="127" spans="1:13" ht="15" customHeight="1">
      <c r="A127"/>
      <c r="B127"/>
    </row>
    <row r="128" spans="1:13" ht="15" customHeight="1">
      <c r="A128"/>
      <c r="B128"/>
    </row>
    <row r="129" spans="1:2" ht="15" customHeight="1">
      <c r="A129"/>
      <c r="B129"/>
    </row>
    <row r="130" spans="1:2" ht="15" customHeight="1">
      <c r="A130"/>
      <c r="B130"/>
    </row>
    <row r="131" spans="1:2" ht="15" customHeight="1">
      <c r="A131"/>
      <c r="B131"/>
    </row>
    <row r="132" spans="1:2" ht="15" customHeight="1">
      <c r="A132"/>
      <c r="B132"/>
    </row>
    <row r="133" spans="1:2" ht="15" customHeight="1">
      <c r="A133"/>
      <c r="B133"/>
    </row>
    <row r="134" spans="1:2" ht="15" customHeight="1">
      <c r="A134"/>
      <c r="B134"/>
    </row>
    <row r="135" spans="1:2" ht="15" customHeight="1">
      <c r="A135"/>
      <c r="B135"/>
    </row>
    <row r="136" spans="1:2" ht="15" customHeight="1">
      <c r="A136"/>
      <c r="B136"/>
    </row>
    <row r="137" spans="1:2" ht="15" customHeight="1">
      <c r="A137"/>
      <c r="B137"/>
    </row>
    <row r="138" spans="1:2" ht="15" customHeight="1">
      <c r="A138"/>
      <c r="B138"/>
    </row>
    <row r="139" spans="1:2" ht="15" customHeight="1">
      <c r="A139"/>
      <c r="B139"/>
    </row>
    <row r="140" spans="1:2" ht="15" customHeight="1">
      <c r="A140"/>
      <c r="B140"/>
    </row>
    <row r="141" spans="1:2" ht="15" customHeight="1">
      <c r="A141"/>
      <c r="B141"/>
    </row>
    <row r="142" spans="1:2" ht="15" customHeight="1">
      <c r="A142"/>
      <c r="B142"/>
    </row>
    <row r="143" spans="1:2" ht="15" customHeight="1">
      <c r="A143"/>
      <c r="B143"/>
    </row>
    <row r="144" spans="1:2" ht="15" customHeight="1">
      <c r="A144"/>
      <c r="B144"/>
    </row>
    <row r="145" spans="1:2" ht="15" customHeight="1">
      <c r="A145"/>
      <c r="B145"/>
    </row>
    <row r="146" spans="1:2" ht="15" customHeight="1">
      <c r="A146"/>
      <c r="B146"/>
    </row>
    <row r="147" spans="1:2" ht="15" customHeight="1">
      <c r="A147"/>
      <c r="B147"/>
    </row>
    <row r="148" spans="1:2" ht="15" customHeight="1">
      <c r="A148"/>
      <c r="B148"/>
    </row>
    <row r="149" spans="1:2" ht="15" customHeight="1">
      <c r="A149"/>
      <c r="B149"/>
    </row>
    <row r="150" spans="1:2" ht="15" customHeight="1">
      <c r="A150"/>
      <c r="B150"/>
    </row>
    <row r="151" spans="1:2" ht="15" customHeight="1">
      <c r="A151"/>
      <c r="B151"/>
    </row>
    <row r="152" spans="1:2" ht="15" customHeight="1">
      <c r="A152"/>
      <c r="B152"/>
    </row>
    <row r="153" spans="1:2" ht="15" customHeight="1">
      <c r="A153"/>
      <c r="B153"/>
    </row>
    <row r="154" spans="1:2" ht="15" customHeight="1">
      <c r="A154"/>
      <c r="B154"/>
    </row>
    <row r="155" spans="1:2" ht="15" customHeight="1">
      <c r="A155"/>
      <c r="B155"/>
    </row>
    <row r="156" spans="1:2" ht="15" customHeight="1">
      <c r="A156"/>
      <c r="B156"/>
    </row>
    <row r="157" spans="1:2" ht="15" customHeight="1">
      <c r="A157"/>
      <c r="B157"/>
    </row>
    <row r="158" spans="1:2" ht="15" customHeight="1">
      <c r="A158"/>
      <c r="B158"/>
    </row>
    <row r="159" spans="1:2" ht="15" customHeight="1">
      <c r="A159"/>
      <c r="B159"/>
    </row>
    <row r="160" spans="1:2" ht="15" customHeight="1">
      <c r="A160"/>
      <c r="B160"/>
    </row>
    <row r="161" spans="1:2" ht="15" customHeight="1">
      <c r="A161"/>
      <c r="B161"/>
    </row>
    <row r="162" spans="1:2" ht="15" customHeight="1">
      <c r="A162"/>
      <c r="B162"/>
    </row>
    <row r="163" spans="1:2" ht="15" customHeight="1">
      <c r="A163"/>
      <c r="B163"/>
    </row>
    <row r="164" spans="1:2" ht="15" customHeight="1">
      <c r="A164"/>
      <c r="B164"/>
    </row>
    <row r="165" spans="1:2" ht="15" customHeight="1">
      <c r="A165"/>
      <c r="B165"/>
    </row>
    <row r="166" spans="1:2" ht="15" customHeight="1">
      <c r="A166"/>
      <c r="B166"/>
    </row>
    <row r="167" spans="1:2" ht="15" customHeight="1">
      <c r="A167"/>
      <c r="B167"/>
    </row>
    <row r="168" spans="1:2" ht="15" customHeight="1">
      <c r="A168"/>
      <c r="B168"/>
    </row>
    <row r="169" spans="1:2" ht="15" customHeight="1">
      <c r="A169"/>
      <c r="B169"/>
    </row>
    <row r="170" spans="1:2" ht="15" customHeight="1">
      <c r="A170"/>
      <c r="B170"/>
    </row>
    <row r="171" spans="1:2" ht="15" customHeight="1">
      <c r="A171"/>
      <c r="B171"/>
    </row>
    <row r="172" spans="1:2" ht="15" customHeight="1">
      <c r="A172"/>
      <c r="B172"/>
    </row>
    <row r="173" spans="1:2" ht="15" customHeight="1">
      <c r="A173"/>
      <c r="B173"/>
    </row>
    <row r="174" spans="1:2" ht="15" customHeight="1">
      <c r="A174"/>
      <c r="B174"/>
    </row>
    <row r="175" spans="1:2" ht="15" customHeight="1">
      <c r="A175"/>
      <c r="B175"/>
    </row>
    <row r="176" spans="1:2" ht="15" customHeight="1">
      <c r="A176"/>
      <c r="B176"/>
    </row>
    <row r="177" spans="1:2" ht="15" customHeight="1">
      <c r="A177"/>
      <c r="B177"/>
    </row>
    <row r="178" spans="1:2" ht="15" customHeight="1">
      <c r="A178"/>
      <c r="B178"/>
    </row>
    <row r="179" spans="1:2" ht="15" customHeight="1">
      <c r="A179"/>
      <c r="B179"/>
    </row>
    <row r="180" spans="1:2" ht="15" customHeight="1">
      <c r="A180"/>
      <c r="B180"/>
    </row>
    <row r="181" spans="1:2" ht="15" customHeight="1">
      <c r="A181"/>
      <c r="B181"/>
    </row>
    <row r="182" spans="1:2" ht="15" customHeight="1">
      <c r="A182"/>
      <c r="B182"/>
    </row>
    <row r="183" spans="1:2" ht="15" customHeight="1">
      <c r="A183"/>
      <c r="B183"/>
    </row>
    <row r="184" spans="1:2" ht="15" customHeight="1">
      <c r="A184"/>
      <c r="B184"/>
    </row>
    <row r="185" spans="1:2" ht="15" customHeight="1">
      <c r="A185"/>
      <c r="B185"/>
    </row>
    <row r="186" spans="1:2" ht="15" customHeight="1">
      <c r="A186"/>
      <c r="B186"/>
    </row>
    <row r="187" spans="1:2" ht="15" customHeight="1">
      <c r="A187"/>
      <c r="B187"/>
    </row>
    <row r="188" spans="1:2" ht="15" customHeight="1">
      <c r="A188"/>
      <c r="B188"/>
    </row>
    <row r="189" spans="1:2" ht="15" customHeight="1">
      <c r="A189"/>
      <c r="B189"/>
    </row>
    <row r="190" spans="1:2" ht="15" customHeight="1">
      <c r="A190"/>
      <c r="B190"/>
    </row>
    <row r="191" spans="1:2" ht="15" customHeight="1">
      <c r="A191"/>
      <c r="B191"/>
    </row>
    <row r="192" spans="1:2" ht="15" customHeight="1">
      <c r="A192"/>
      <c r="B192"/>
    </row>
    <row r="193" spans="1:2" ht="15" customHeight="1">
      <c r="A193"/>
      <c r="B193"/>
    </row>
    <row r="194" spans="1:2" ht="15" customHeight="1">
      <c r="A194"/>
      <c r="B194"/>
    </row>
    <row r="195" spans="1:2" ht="15" customHeight="1">
      <c r="A195"/>
      <c r="B195"/>
    </row>
    <row r="196" spans="1:2" ht="15" customHeight="1">
      <c r="A196"/>
      <c r="B196"/>
    </row>
    <row r="197" spans="1:2" ht="15" customHeight="1">
      <c r="A197"/>
      <c r="B197"/>
    </row>
    <row r="198" spans="1:2" ht="15" customHeight="1">
      <c r="A198"/>
      <c r="B198"/>
    </row>
    <row r="199" spans="1:2" ht="15" customHeight="1">
      <c r="A199"/>
      <c r="B199"/>
    </row>
    <row r="200" spans="1:2" ht="15" customHeight="1">
      <c r="A200"/>
      <c r="B200"/>
    </row>
    <row r="201" spans="1:2" ht="15" customHeight="1">
      <c r="A201"/>
      <c r="B201"/>
    </row>
    <row r="202" spans="1:2" ht="15" customHeight="1">
      <c r="A202"/>
      <c r="B202"/>
    </row>
    <row r="203" spans="1:2" ht="15" customHeight="1">
      <c r="A203"/>
      <c r="B203"/>
    </row>
    <row r="204" spans="1:2" ht="15" customHeight="1">
      <c r="A204"/>
      <c r="B204"/>
    </row>
    <row r="205" spans="1:2" ht="15" customHeight="1">
      <c r="A205"/>
      <c r="B205"/>
    </row>
    <row r="206" spans="1:2" ht="15" customHeight="1">
      <c r="A206"/>
      <c r="B206"/>
    </row>
    <row r="207" spans="1:2" ht="15" customHeight="1">
      <c r="A207"/>
      <c r="B207"/>
    </row>
    <row r="208" spans="1:2" ht="15" customHeight="1">
      <c r="A208"/>
      <c r="B208"/>
    </row>
    <row r="209" spans="1:2" ht="15" customHeight="1">
      <c r="A209"/>
      <c r="B209"/>
    </row>
    <row r="210" spans="1:2" ht="15" customHeight="1">
      <c r="A210"/>
      <c r="B210"/>
    </row>
    <row r="211" spans="1:2" ht="15" customHeight="1">
      <c r="A211"/>
      <c r="B211"/>
    </row>
    <row r="212" spans="1:2" ht="15" customHeight="1">
      <c r="A212"/>
      <c r="B212"/>
    </row>
    <row r="213" spans="1:2" ht="15" customHeight="1">
      <c r="A213"/>
      <c r="B213"/>
    </row>
    <row r="214" spans="1:2" ht="15" customHeight="1">
      <c r="A214"/>
      <c r="B214"/>
    </row>
    <row r="215" spans="1:2" ht="15" customHeight="1">
      <c r="A215"/>
      <c r="B215"/>
    </row>
    <row r="216" spans="1:2" ht="15" customHeight="1">
      <c r="A216"/>
      <c r="B216"/>
    </row>
    <row r="217" spans="1:2" ht="15" customHeight="1">
      <c r="A217"/>
      <c r="B217"/>
    </row>
    <row r="218" spans="1:2" ht="15" customHeight="1">
      <c r="A218"/>
      <c r="B218"/>
    </row>
    <row r="219" spans="1:2" ht="15" customHeight="1">
      <c r="A219"/>
      <c r="B219"/>
    </row>
    <row r="220" spans="1:2" ht="15" customHeight="1">
      <c r="A220"/>
      <c r="B220"/>
    </row>
    <row r="221" spans="1:2" ht="15" customHeight="1">
      <c r="A221"/>
      <c r="B221"/>
    </row>
    <row r="222" spans="1:2" ht="15" customHeight="1">
      <c r="A222"/>
      <c r="B222"/>
    </row>
    <row r="223" spans="1:2" ht="15" customHeight="1">
      <c r="A223"/>
      <c r="B223"/>
    </row>
    <row r="224" spans="1:2" ht="15" customHeight="1">
      <c r="A224"/>
      <c r="B224"/>
    </row>
    <row r="225" spans="1:2" ht="15" customHeight="1">
      <c r="A225"/>
      <c r="B225"/>
    </row>
    <row r="226" spans="1:2" ht="15" customHeight="1">
      <c r="A226"/>
      <c r="B226"/>
    </row>
    <row r="227" spans="1:2" ht="15" customHeight="1">
      <c r="A227"/>
      <c r="B227"/>
    </row>
    <row r="228" spans="1:2" ht="15" customHeight="1">
      <c r="A228"/>
      <c r="B228"/>
    </row>
    <row r="229" spans="1:2" ht="15" customHeight="1">
      <c r="A229"/>
      <c r="B229"/>
    </row>
    <row r="230" spans="1:2" ht="15" customHeight="1">
      <c r="A230"/>
      <c r="B230"/>
    </row>
    <row r="231" spans="1:2" ht="15" customHeight="1">
      <c r="A231"/>
      <c r="B231"/>
    </row>
    <row r="232" spans="1:2" ht="15" customHeight="1">
      <c r="A232"/>
      <c r="B232"/>
    </row>
    <row r="233" spans="1:2" ht="15" customHeight="1">
      <c r="A233"/>
      <c r="B233"/>
    </row>
    <row r="234" spans="1:2" ht="15" customHeight="1">
      <c r="A234"/>
      <c r="B234"/>
    </row>
    <row r="235" spans="1:2" ht="15" customHeight="1">
      <c r="A235"/>
      <c r="B235"/>
    </row>
    <row r="236" spans="1:2" ht="15" customHeight="1">
      <c r="A236"/>
      <c r="B236"/>
    </row>
    <row r="237" spans="1:2" ht="15" customHeight="1">
      <c r="A237"/>
      <c r="B237"/>
    </row>
    <row r="238" spans="1:2" ht="15" customHeight="1">
      <c r="A238"/>
      <c r="B238"/>
    </row>
    <row r="239" spans="1:2" ht="15" customHeight="1">
      <c r="A239"/>
      <c r="B239"/>
    </row>
    <row r="240" spans="1:2" ht="15" customHeight="1">
      <c r="A240"/>
      <c r="B240"/>
    </row>
    <row r="241" spans="1:2" ht="15" customHeight="1">
      <c r="A241"/>
      <c r="B241"/>
    </row>
    <row r="242" spans="1:2" ht="15" customHeight="1">
      <c r="A242"/>
      <c r="B242"/>
    </row>
    <row r="243" spans="1:2" ht="15" customHeight="1">
      <c r="A243"/>
      <c r="B243"/>
    </row>
    <row r="244" spans="1:2" ht="15" customHeight="1">
      <c r="A244"/>
      <c r="B244"/>
    </row>
    <row r="245" spans="1:2" ht="15" customHeight="1">
      <c r="A245"/>
      <c r="B245"/>
    </row>
    <row r="246" spans="1:2" ht="15" customHeight="1">
      <c r="A246"/>
      <c r="B246"/>
    </row>
    <row r="247" spans="1:2" ht="15" customHeight="1">
      <c r="A247"/>
      <c r="B247"/>
    </row>
    <row r="248" spans="1:2" ht="15" customHeight="1">
      <c r="A248"/>
      <c r="B248"/>
    </row>
    <row r="249" spans="1:2" ht="15" customHeight="1">
      <c r="A249"/>
      <c r="B249"/>
    </row>
    <row r="250" spans="1:2" ht="15" customHeight="1">
      <c r="A250"/>
      <c r="B250"/>
    </row>
    <row r="251" spans="1:2" ht="15" customHeight="1">
      <c r="A251"/>
      <c r="B251"/>
    </row>
    <row r="252" spans="1:2" ht="15" customHeight="1">
      <c r="A252"/>
      <c r="B252"/>
    </row>
    <row r="253" spans="1:2" ht="15" customHeight="1">
      <c r="A253"/>
      <c r="B253"/>
    </row>
    <row r="254" spans="1:2" ht="15" customHeight="1">
      <c r="A254"/>
      <c r="B254"/>
    </row>
    <row r="255" spans="1:2" ht="15" customHeight="1">
      <c r="A255"/>
      <c r="B255"/>
    </row>
    <row r="256" spans="1:2" ht="15" customHeight="1">
      <c r="A256"/>
      <c r="B256"/>
    </row>
    <row r="257" spans="1:2" ht="15" customHeight="1">
      <c r="A257"/>
      <c r="B257"/>
    </row>
    <row r="258" spans="1:2" ht="15" customHeight="1">
      <c r="A258"/>
      <c r="B258"/>
    </row>
    <row r="259" spans="1:2" ht="15" customHeight="1">
      <c r="A259"/>
      <c r="B259"/>
    </row>
    <row r="260" spans="1:2" ht="15" customHeight="1">
      <c r="A260"/>
      <c r="B260"/>
    </row>
    <row r="261" spans="1:2" ht="15" customHeight="1">
      <c r="A261"/>
      <c r="B261"/>
    </row>
    <row r="262" spans="1:2" ht="15" customHeight="1">
      <c r="A262"/>
      <c r="B262"/>
    </row>
    <row r="263" spans="1:2" ht="15" customHeight="1">
      <c r="A263"/>
      <c r="B263"/>
    </row>
    <row r="264" spans="1:2" ht="15" customHeight="1">
      <c r="A264"/>
      <c r="B264"/>
    </row>
    <row r="265" spans="1:2" ht="15" customHeight="1">
      <c r="A265"/>
      <c r="B265"/>
    </row>
    <row r="266" spans="1:2" ht="15" customHeight="1">
      <c r="A266"/>
      <c r="B266"/>
    </row>
    <row r="267" spans="1:2" ht="15" customHeight="1">
      <c r="A267"/>
      <c r="B267"/>
    </row>
    <row r="268" spans="1:2" ht="15" customHeight="1">
      <c r="A268"/>
      <c r="B268"/>
    </row>
    <row r="269" spans="1:2" ht="15" customHeight="1">
      <c r="A269"/>
      <c r="B269"/>
    </row>
    <row r="270" spans="1:2" ht="15" customHeight="1">
      <c r="A270"/>
      <c r="B270"/>
    </row>
    <row r="271" spans="1:2" ht="15" customHeight="1">
      <c r="A271"/>
      <c r="B271"/>
    </row>
    <row r="272" spans="1:2" ht="15" customHeight="1">
      <c r="A272"/>
      <c r="B272"/>
    </row>
    <row r="273" spans="1:2" ht="15" customHeight="1">
      <c r="A273"/>
      <c r="B273"/>
    </row>
    <row r="274" spans="1:2" ht="15" customHeight="1">
      <c r="A274"/>
      <c r="B274"/>
    </row>
    <row r="275" spans="1:2" ht="15" customHeight="1">
      <c r="A275"/>
      <c r="B275"/>
    </row>
    <row r="276" spans="1:2" ht="15" customHeight="1">
      <c r="A276"/>
      <c r="B276"/>
    </row>
    <row r="277" spans="1:2" ht="15" customHeight="1">
      <c r="A277"/>
      <c r="B277"/>
    </row>
    <row r="278" spans="1:2" ht="15" customHeight="1">
      <c r="A278"/>
      <c r="B278"/>
    </row>
    <row r="279" spans="1:2" ht="15" customHeight="1">
      <c r="A279"/>
      <c r="B279"/>
    </row>
    <row r="280" spans="1:2" ht="15" customHeight="1">
      <c r="A280"/>
      <c r="B280"/>
    </row>
    <row r="281" spans="1:2" ht="15" customHeight="1">
      <c r="A281"/>
      <c r="B281"/>
    </row>
    <row r="282" spans="1:2" ht="15" customHeight="1">
      <c r="A282"/>
      <c r="B282"/>
    </row>
    <row r="283" spans="1:2" ht="15" customHeight="1">
      <c r="A283"/>
      <c r="B283"/>
    </row>
    <row r="284" spans="1:2" ht="15" customHeight="1">
      <c r="A284"/>
      <c r="B284"/>
    </row>
    <row r="285" spans="1:2" ht="15" customHeight="1">
      <c r="A285"/>
      <c r="B285"/>
    </row>
    <row r="286" spans="1:2" ht="15" customHeight="1">
      <c r="A286"/>
      <c r="B286"/>
    </row>
    <row r="287" spans="1:2" ht="15" customHeight="1">
      <c r="A287"/>
      <c r="B287"/>
    </row>
    <row r="288" spans="1:2" ht="15" customHeight="1">
      <c r="A288"/>
      <c r="B288"/>
    </row>
    <row r="289" spans="1:2" ht="15" customHeight="1">
      <c r="A289"/>
      <c r="B289"/>
    </row>
    <row r="290" spans="1:2" ht="15" customHeight="1">
      <c r="A290"/>
      <c r="B290"/>
    </row>
    <row r="291" spans="1:2" ht="15" customHeight="1">
      <c r="A291"/>
      <c r="B291"/>
    </row>
    <row r="292" spans="1:2" ht="15" customHeight="1">
      <c r="A292"/>
      <c r="B292"/>
    </row>
    <row r="293" spans="1:2" ht="15" customHeight="1">
      <c r="A293"/>
      <c r="B293"/>
    </row>
    <row r="294" spans="1:2" ht="15" customHeight="1">
      <c r="A294"/>
      <c r="B294"/>
    </row>
    <row r="295" spans="1:2" ht="15" customHeight="1">
      <c r="A295"/>
      <c r="B295"/>
    </row>
    <row r="296" spans="1:2" ht="15" customHeight="1">
      <c r="A296"/>
      <c r="B296"/>
    </row>
    <row r="297" spans="1:2" ht="15" customHeight="1">
      <c r="A297"/>
      <c r="B297"/>
    </row>
    <row r="298" spans="1:2" ht="15" customHeight="1">
      <c r="A298"/>
      <c r="B298"/>
    </row>
    <row r="299" spans="1:2" ht="15" customHeight="1">
      <c r="A299"/>
      <c r="B299"/>
    </row>
    <row r="300" spans="1:2" ht="15" customHeight="1">
      <c r="A300"/>
      <c r="B300"/>
    </row>
    <row r="301" spans="1:2" ht="15" customHeight="1">
      <c r="A301"/>
      <c r="B301"/>
    </row>
    <row r="302" spans="1:2" ht="15" customHeight="1">
      <c r="A302"/>
      <c r="B302"/>
    </row>
    <row r="303" spans="1:2" ht="15" customHeight="1">
      <c r="A303"/>
      <c r="B303"/>
    </row>
    <row r="304" spans="1:2" ht="15" customHeight="1">
      <c r="A304"/>
      <c r="B304"/>
    </row>
    <row r="305" spans="1:2" ht="15" customHeight="1">
      <c r="A305"/>
      <c r="B305"/>
    </row>
    <row r="306" spans="1:2" ht="15" customHeight="1">
      <c r="A306"/>
      <c r="B306"/>
    </row>
    <row r="307" spans="1:2" ht="15" customHeight="1">
      <c r="A307"/>
      <c r="B307"/>
    </row>
    <row r="308" spans="1:2" ht="15" customHeight="1">
      <c r="A308"/>
      <c r="B308"/>
    </row>
    <row r="309" spans="1:2" ht="15" customHeight="1">
      <c r="A309"/>
      <c r="B309"/>
    </row>
    <row r="310" spans="1:2" ht="15" customHeight="1">
      <c r="A310"/>
      <c r="B310"/>
    </row>
    <row r="311" spans="1:2" ht="15" customHeight="1">
      <c r="A311"/>
      <c r="B311"/>
    </row>
    <row r="312" spans="1:2" ht="15" customHeight="1">
      <c r="A312"/>
      <c r="B312"/>
    </row>
    <row r="313" spans="1:2" ht="15" customHeight="1">
      <c r="A313"/>
      <c r="B313"/>
    </row>
    <row r="314" spans="1:2" ht="15" customHeight="1">
      <c r="A314"/>
      <c r="B314"/>
    </row>
    <row r="315" spans="1:2" ht="15" customHeight="1">
      <c r="A315"/>
      <c r="B315"/>
    </row>
    <row r="316" spans="1:2" ht="15" customHeight="1">
      <c r="A316"/>
      <c r="B316"/>
    </row>
    <row r="317" spans="1:2" ht="15" customHeight="1">
      <c r="A317"/>
      <c r="B317"/>
    </row>
    <row r="318" spans="1:2" ht="15" customHeight="1">
      <c r="A318"/>
      <c r="B318"/>
    </row>
    <row r="319" spans="1:2" ht="15" customHeight="1">
      <c r="A319"/>
      <c r="B319"/>
    </row>
    <row r="320" spans="1:2" ht="15" customHeight="1">
      <c r="A320"/>
      <c r="B320"/>
    </row>
    <row r="321" spans="1:2" ht="15" customHeight="1">
      <c r="A321"/>
      <c r="B321"/>
    </row>
    <row r="322" spans="1:2" ht="15" customHeight="1">
      <c r="A322"/>
      <c r="B322"/>
    </row>
    <row r="323" spans="1:2" ht="15" customHeight="1">
      <c r="A323"/>
      <c r="B323"/>
    </row>
    <row r="324" spans="1:2" ht="15" customHeight="1">
      <c r="A324"/>
      <c r="B324"/>
    </row>
    <row r="325" spans="1:2" ht="15" customHeight="1">
      <c r="A325"/>
      <c r="B325"/>
    </row>
    <row r="326" spans="1:2" ht="15" customHeight="1">
      <c r="A326"/>
      <c r="B326"/>
    </row>
    <row r="327" spans="1:2" ht="15" customHeight="1">
      <c r="A327"/>
      <c r="B327"/>
    </row>
    <row r="328" spans="1:2" ht="15" customHeight="1">
      <c r="A328"/>
      <c r="B328"/>
    </row>
    <row r="329" spans="1:2" ht="15" customHeight="1">
      <c r="A329"/>
      <c r="B329"/>
    </row>
    <row r="330" spans="1:2" ht="15" customHeight="1">
      <c r="A330"/>
      <c r="B330"/>
    </row>
    <row r="331" spans="1:2" ht="15" customHeight="1">
      <c r="A331"/>
      <c r="B331"/>
    </row>
    <row r="332" spans="1:2" ht="15" customHeight="1">
      <c r="A332"/>
      <c r="B332"/>
    </row>
    <row r="333" spans="1:2" ht="15" customHeight="1">
      <c r="A333"/>
      <c r="B333"/>
    </row>
    <row r="334" spans="1:2" ht="15" customHeight="1">
      <c r="A334"/>
      <c r="B334"/>
    </row>
    <row r="335" spans="1:2" ht="15" customHeight="1">
      <c r="A335"/>
      <c r="B335"/>
    </row>
    <row r="336" spans="1:2" ht="15" customHeight="1">
      <c r="A336"/>
      <c r="B336"/>
    </row>
    <row r="337" spans="1:2" ht="15" customHeight="1">
      <c r="A337"/>
      <c r="B337"/>
    </row>
    <row r="338" spans="1:2" ht="15" customHeight="1">
      <c r="A338"/>
      <c r="B338"/>
    </row>
    <row r="339" spans="1:2" ht="15" customHeight="1">
      <c r="A339"/>
      <c r="B339"/>
    </row>
    <row r="340" spans="1:2" ht="15" customHeight="1">
      <c r="A340"/>
      <c r="B340"/>
    </row>
    <row r="341" spans="1:2" ht="15" customHeight="1">
      <c r="A341"/>
      <c r="B341"/>
    </row>
    <row r="342" spans="1:2" ht="15" customHeight="1">
      <c r="A342"/>
      <c r="B342"/>
    </row>
    <row r="343" spans="1:2" ht="15" customHeight="1">
      <c r="A343"/>
      <c r="B343"/>
    </row>
    <row r="344" spans="1:2" ht="15" customHeight="1">
      <c r="A344"/>
      <c r="B344"/>
    </row>
    <row r="345" spans="1:2" ht="15" customHeight="1">
      <c r="A345"/>
      <c r="B345"/>
    </row>
    <row r="346" spans="1:2" ht="15" customHeight="1">
      <c r="A346"/>
      <c r="B346"/>
    </row>
    <row r="347" spans="1:2" ht="15" customHeight="1">
      <c r="A347"/>
      <c r="B347"/>
    </row>
    <row r="348" spans="1:2" ht="15" customHeight="1">
      <c r="A348"/>
      <c r="B348"/>
    </row>
    <row r="349" spans="1:2" ht="15" customHeight="1">
      <c r="A349"/>
      <c r="B349"/>
    </row>
    <row r="350" spans="1:2" ht="15" customHeight="1">
      <c r="A350"/>
      <c r="B350"/>
    </row>
    <row r="351" spans="1:2" ht="15" customHeight="1">
      <c r="A351"/>
      <c r="B351"/>
    </row>
    <row r="352" spans="1:2" ht="15" customHeight="1">
      <c r="A352"/>
      <c r="B352"/>
    </row>
    <row r="353" spans="1:2" ht="15" customHeight="1">
      <c r="A353"/>
      <c r="B353"/>
    </row>
    <row r="354" spans="1:2" ht="15" customHeight="1">
      <c r="A354"/>
      <c r="B354"/>
    </row>
    <row r="355" spans="1:2" ht="15" customHeight="1">
      <c r="A355"/>
      <c r="B355"/>
    </row>
    <row r="356" spans="1:2" ht="15" customHeight="1">
      <c r="A356"/>
      <c r="B356"/>
    </row>
    <row r="357" spans="1:2" ht="15" customHeight="1">
      <c r="A357"/>
      <c r="B357"/>
    </row>
    <row r="358" spans="1:2" ht="15" customHeight="1">
      <c r="A358"/>
      <c r="B358"/>
    </row>
    <row r="359" spans="1:2" ht="15" customHeight="1">
      <c r="A359"/>
      <c r="B359"/>
    </row>
    <row r="360" spans="1:2" ht="15" customHeight="1">
      <c r="A360"/>
      <c r="B360"/>
    </row>
    <row r="361" spans="1:2" ht="15" customHeight="1">
      <c r="A361"/>
      <c r="B361"/>
    </row>
    <row r="362" spans="1:2" ht="15" customHeight="1">
      <c r="A362"/>
      <c r="B362"/>
    </row>
    <row r="363" spans="1:2" ht="15" customHeight="1">
      <c r="A363"/>
      <c r="B363"/>
    </row>
    <row r="364" spans="1:2" ht="15" customHeight="1">
      <c r="A364"/>
      <c r="B364"/>
    </row>
    <row r="365" spans="1:2" ht="15" customHeight="1">
      <c r="A365"/>
      <c r="B365"/>
    </row>
    <row r="366" spans="1:2" ht="15" customHeight="1">
      <c r="A366"/>
      <c r="B366"/>
    </row>
    <row r="367" spans="1:2" ht="15" customHeight="1">
      <c r="A367"/>
      <c r="B367"/>
    </row>
    <row r="368" spans="1:2" ht="15" customHeight="1">
      <c r="A368"/>
      <c r="B368"/>
    </row>
    <row r="369" spans="1:2" ht="15" customHeight="1">
      <c r="A369"/>
      <c r="B369"/>
    </row>
    <row r="370" spans="1:2" ht="15" customHeight="1">
      <c r="A370"/>
      <c r="B370"/>
    </row>
    <row r="371" spans="1:2" ht="15" customHeight="1">
      <c r="A371"/>
      <c r="B371"/>
    </row>
    <row r="372" spans="1:2" ht="15" customHeight="1">
      <c r="A372"/>
      <c r="B372"/>
    </row>
    <row r="373" spans="1:2" ht="15" customHeight="1">
      <c r="A373"/>
      <c r="B373"/>
    </row>
    <row r="374" spans="1:2" ht="15" customHeight="1">
      <c r="A374"/>
      <c r="B374"/>
    </row>
    <row r="375" spans="1:2" ht="15" customHeight="1">
      <c r="A375"/>
      <c r="B375"/>
    </row>
    <row r="376" spans="1:2" ht="15" customHeight="1">
      <c r="A376"/>
      <c r="B376"/>
    </row>
    <row r="377" spans="1:2" ht="15" customHeight="1">
      <c r="A377"/>
      <c r="B377"/>
    </row>
    <row r="378" spans="1:2" ht="15" customHeight="1">
      <c r="A378"/>
      <c r="B378"/>
    </row>
    <row r="379" spans="1:2" ht="15" customHeight="1">
      <c r="A379"/>
      <c r="B379"/>
    </row>
    <row r="380" spans="1:2" ht="15" customHeight="1">
      <c r="A380"/>
      <c r="B380"/>
    </row>
    <row r="381" spans="1:2" ht="15" customHeight="1">
      <c r="A381"/>
      <c r="B381"/>
    </row>
    <row r="382" spans="1:2" ht="15" customHeight="1">
      <c r="A382"/>
      <c r="B382"/>
    </row>
    <row r="383" spans="1:2" ht="15" customHeight="1">
      <c r="A383"/>
      <c r="B383"/>
    </row>
    <row r="384" spans="1:2" ht="15" customHeight="1">
      <c r="A384"/>
      <c r="B384"/>
    </row>
    <row r="385" spans="1:2" ht="15" customHeight="1">
      <c r="A385"/>
      <c r="B385"/>
    </row>
    <row r="386" spans="1:2" ht="15" customHeight="1">
      <c r="A386"/>
      <c r="B386"/>
    </row>
    <row r="387" spans="1:2" ht="15" customHeight="1">
      <c r="A387"/>
      <c r="B387"/>
    </row>
    <row r="388" spans="1:2" ht="15" customHeight="1">
      <c r="A388"/>
      <c r="B388"/>
    </row>
    <row r="389" spans="1:2" ht="15" customHeight="1">
      <c r="A389"/>
      <c r="B389"/>
    </row>
    <row r="390" spans="1:2" ht="15" customHeight="1">
      <c r="A390"/>
      <c r="B390"/>
    </row>
    <row r="391" spans="1:2" ht="15" customHeight="1">
      <c r="A391"/>
      <c r="B391"/>
    </row>
    <row r="392" spans="1:2" ht="15" customHeight="1">
      <c r="A392"/>
      <c r="B392"/>
    </row>
    <row r="393" spans="1:2" ht="15" customHeight="1">
      <c r="A393"/>
      <c r="B393"/>
    </row>
    <row r="394" spans="1:2" ht="15" customHeight="1">
      <c r="A394"/>
      <c r="B394"/>
    </row>
    <row r="395" spans="1:2" ht="15" customHeight="1">
      <c r="A395"/>
      <c r="B395"/>
    </row>
    <row r="396" spans="1:2" ht="15" customHeight="1">
      <c r="A396"/>
      <c r="B396"/>
    </row>
    <row r="397" spans="1:2" ht="15" customHeight="1">
      <c r="A397"/>
      <c r="B397"/>
    </row>
    <row r="398" spans="1:2" ht="15" customHeight="1">
      <c r="A398"/>
      <c r="B398"/>
    </row>
    <row r="399" spans="1:2" ht="15" customHeight="1">
      <c r="A399"/>
      <c r="B399"/>
    </row>
    <row r="400" spans="1:2" ht="15" customHeight="1">
      <c r="A400"/>
      <c r="B400"/>
    </row>
    <row r="401" spans="1:2" ht="15" customHeight="1">
      <c r="A401"/>
      <c r="B401"/>
    </row>
    <row r="402" spans="1:2" ht="15" customHeight="1">
      <c r="A402"/>
      <c r="B402"/>
    </row>
    <row r="403" spans="1:2" ht="15" customHeight="1">
      <c r="A403"/>
      <c r="B403"/>
    </row>
    <row r="404" spans="1:2" ht="15" customHeight="1">
      <c r="A404"/>
      <c r="B404"/>
    </row>
    <row r="405" spans="1:2" ht="15" customHeight="1">
      <c r="A405"/>
      <c r="B405"/>
    </row>
    <row r="406" spans="1:2" ht="15" customHeight="1">
      <c r="A406"/>
      <c r="B406"/>
    </row>
    <row r="407" spans="1:2" ht="15" customHeight="1">
      <c r="A407"/>
      <c r="B407"/>
    </row>
    <row r="408" spans="1:2" ht="15" customHeight="1">
      <c r="A408"/>
      <c r="B408"/>
    </row>
    <row r="409" spans="1:2" ht="15" customHeight="1">
      <c r="A409"/>
      <c r="B409"/>
    </row>
    <row r="410" spans="1:2" ht="15" customHeight="1">
      <c r="A410"/>
      <c r="B410"/>
    </row>
    <row r="411" spans="1:2" ht="15" customHeight="1">
      <c r="A411"/>
      <c r="B411"/>
    </row>
    <row r="412" spans="1:2" ht="15" customHeight="1">
      <c r="A412"/>
      <c r="B412"/>
    </row>
    <row r="413" spans="1:2" ht="15" customHeight="1">
      <c r="A413"/>
      <c r="B413"/>
    </row>
    <row r="414" spans="1:2" ht="15" customHeight="1">
      <c r="A414"/>
      <c r="B414"/>
    </row>
    <row r="415" spans="1:2" ht="15" customHeight="1">
      <c r="A415"/>
      <c r="B415"/>
    </row>
    <row r="416" spans="1:2" ht="15" customHeight="1">
      <c r="A416"/>
      <c r="B416"/>
    </row>
    <row r="417" spans="1:2" ht="15" customHeight="1">
      <c r="A417"/>
      <c r="B417"/>
    </row>
    <row r="418" spans="1:2" ht="15" customHeight="1">
      <c r="A418"/>
      <c r="B418"/>
    </row>
    <row r="419" spans="1:2" ht="15" customHeight="1">
      <c r="A419"/>
      <c r="B419"/>
    </row>
    <row r="420" spans="1:2" ht="15" customHeight="1">
      <c r="A420"/>
      <c r="B420"/>
    </row>
    <row r="421" spans="1:2" ht="15" customHeight="1">
      <c r="A421"/>
      <c r="B421"/>
    </row>
    <row r="422" spans="1:2" ht="15" customHeight="1">
      <c r="A422"/>
      <c r="B422"/>
    </row>
    <row r="423" spans="1:2" ht="15" customHeight="1">
      <c r="A423"/>
      <c r="B423"/>
    </row>
    <row r="424" spans="1:2" ht="15" customHeight="1">
      <c r="A424"/>
      <c r="B424"/>
    </row>
    <row r="425" spans="1:2" ht="15" customHeight="1">
      <c r="A425"/>
      <c r="B425"/>
    </row>
    <row r="426" spans="1:2" ht="15" customHeight="1">
      <c r="A426"/>
      <c r="B426"/>
    </row>
    <row r="427" spans="1:2" ht="15" customHeight="1">
      <c r="A427"/>
      <c r="B427"/>
    </row>
    <row r="428" spans="1:2" ht="15" customHeight="1">
      <c r="A428"/>
      <c r="B428"/>
    </row>
    <row r="429" spans="1:2" ht="15" customHeight="1">
      <c r="A429"/>
      <c r="B429"/>
    </row>
    <row r="430" spans="1:2" ht="15" customHeight="1">
      <c r="A430"/>
      <c r="B430"/>
    </row>
    <row r="431" spans="1:2" ht="15" customHeight="1">
      <c r="A431"/>
      <c r="B431"/>
    </row>
    <row r="432" spans="1:2" ht="15" customHeight="1">
      <c r="A432"/>
      <c r="B432"/>
    </row>
    <row r="433" spans="1:2" ht="15" customHeight="1">
      <c r="A433"/>
      <c r="B433"/>
    </row>
    <row r="434" spans="1:2" ht="15" customHeight="1">
      <c r="A434"/>
      <c r="B434"/>
    </row>
    <row r="435" spans="1:2" ht="15" customHeight="1">
      <c r="A435"/>
      <c r="B435"/>
    </row>
    <row r="436" spans="1:2" ht="15" customHeight="1">
      <c r="A436"/>
      <c r="B436"/>
    </row>
    <row r="437" spans="1:2" ht="15" customHeight="1">
      <c r="A437"/>
      <c r="B437"/>
    </row>
    <row r="438" spans="1:2" ht="15" customHeight="1">
      <c r="A438"/>
      <c r="B438"/>
    </row>
    <row r="439" spans="1:2" ht="15" customHeight="1">
      <c r="A439"/>
      <c r="B439"/>
    </row>
    <row r="440" spans="1:2" ht="15" customHeight="1">
      <c r="A440"/>
      <c r="B440"/>
    </row>
  </sheetData>
  <sortState xmlns:xlrd2="http://schemas.microsoft.com/office/spreadsheetml/2017/richdata2" ref="K249:K266">
    <sortCondition ref="K249:K266"/>
  </sortState>
  <conditionalFormatting sqref="C94">
    <cfRule type="cellIs" dxfId="2" priority="5" operator="greaterThan">
      <formula>0</formula>
    </cfRule>
  </conditionalFormatting>
  <conditionalFormatting sqref="I107:M108">
    <cfRule type="cellIs" dxfId="1" priority="1" operator="greaterThan">
      <formula>$D$90</formula>
    </cfRule>
  </conditionalFormatting>
  <conditionalFormatting sqref="I115:M116">
    <cfRule type="cellIs" dxfId="0" priority="4" operator="greaterThan">
      <formula>0</formula>
    </cfRule>
  </conditionalFormatting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A1B5D-2EE1-4573-89E8-ECD3BC424C9A}">
  <dimension ref="A1:AF416"/>
  <sheetViews>
    <sheetView tabSelected="1" zoomScale="85" zoomScaleNormal="85" workbookViewId="0">
      <pane xSplit="4" ySplit="2" topLeftCell="E12" activePane="bottomRight" state="frozen"/>
      <selection pane="bottomRight" activeCell="F13" sqref="F13:L22"/>
      <selection pane="bottomLeft" activeCell="A3" sqref="A3"/>
      <selection pane="topRight" activeCell="E1" sqref="E1"/>
    </sheetView>
  </sheetViews>
  <sheetFormatPr defaultColWidth="13.85546875" defaultRowHeight="15" customHeight="1"/>
  <cols>
    <col min="1" max="1" width="1.5703125" style="15" customWidth="1"/>
    <col min="2" max="2" width="27.28515625" style="16" customWidth="1"/>
    <col min="3" max="3" width="10.140625" style="85" customWidth="1"/>
    <col min="4" max="4" width="10.140625" style="16" customWidth="1"/>
    <col min="5" max="5" width="4.7109375" customWidth="1"/>
  </cols>
  <sheetData>
    <row r="1" spans="1:27" s="46" customFormat="1" ht="45" customHeight="1">
      <c r="A1" s="5" t="str">
        <f>Info!A1</f>
        <v>Renewable Energy Modeling</v>
      </c>
      <c r="B1" s="10"/>
      <c r="C1" s="84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>
      <c r="A2" s="14" t="e">
        <f ca="1">RIGHT(CELL("filename",A1),LEN(CELL("filename",A1))-SEARCH("]",CELL("filename", A1)))</f>
        <v>#VALUE!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>EDATE(F2,12)</f>
        <v>55518</v>
      </c>
      <c r="H2" s="11">
        <f t="shared" ref="H2:M2" si="0">EDATE(G2,12)</f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ref="N2:Z2" si="1">EDATE(M2,12)</f>
        <v>58075</v>
      </c>
      <c r="O2" s="11">
        <f t="shared" si="1"/>
        <v>58440</v>
      </c>
      <c r="P2" s="11">
        <f t="shared" si="1"/>
        <v>58806</v>
      </c>
      <c r="Q2" s="11">
        <f t="shared" si="1"/>
        <v>59171</v>
      </c>
      <c r="R2" s="11">
        <f t="shared" si="1"/>
        <v>59536</v>
      </c>
      <c r="S2" s="11">
        <f t="shared" si="1"/>
        <v>59901</v>
      </c>
      <c r="T2" s="11">
        <f t="shared" si="1"/>
        <v>60267</v>
      </c>
      <c r="U2" s="11">
        <f t="shared" si="1"/>
        <v>60632</v>
      </c>
      <c r="V2" s="11">
        <f t="shared" si="1"/>
        <v>60997</v>
      </c>
      <c r="W2" s="11">
        <f t="shared" si="1"/>
        <v>61362</v>
      </c>
      <c r="X2" s="11">
        <f t="shared" si="1"/>
        <v>61728</v>
      </c>
      <c r="Y2" s="11">
        <f t="shared" si="1"/>
        <v>62093</v>
      </c>
      <c r="Z2" s="11">
        <f t="shared" si="1"/>
        <v>62458</v>
      </c>
      <c r="AA2" s="11">
        <f t="shared" ref="AA2" si="2">EDATE(Z2,12)</f>
        <v>62823</v>
      </c>
    </row>
    <row r="3" spans="1:27" ht="15" customHeight="1">
      <c r="A3" s="82"/>
      <c r="B3" s="77" t="str">
        <f>"all in "&amp;Local_currency&amp;" 000s unless stated"</f>
        <v>all in GBP 000s unless stated</v>
      </c>
      <c r="C3" s="77"/>
      <c r="D3" s="77"/>
    </row>
    <row r="4" spans="1:27" ht="15" customHeight="1">
      <c r="A4" s="82"/>
      <c r="B4"/>
      <c r="C4" s="77"/>
      <c r="D4"/>
    </row>
    <row r="5" spans="1:27" ht="15" customHeight="1">
      <c r="A5" s="82" t="s">
        <v>121</v>
      </c>
      <c r="B5"/>
      <c r="C5" s="77"/>
      <c r="D5"/>
    </row>
    <row r="6" spans="1:27" ht="15" customHeight="1">
      <c r="A6" s="82"/>
      <c r="B6" t="s">
        <v>122</v>
      </c>
      <c r="C6" t="s">
        <v>123</v>
      </c>
      <c r="D6" s="89">
        <f>'Assumptions and Outputs'!D12</f>
        <v>55884</v>
      </c>
      <c r="F6">
        <f>IF(F2&gt;=$D$6,1,0)</f>
        <v>0</v>
      </c>
      <c r="G6">
        <f t="shared" ref="G6:K6" si="3">IF(G2&gt;=$D$6,1,0)</f>
        <v>0</v>
      </c>
      <c r="H6">
        <f t="shared" si="3"/>
        <v>1</v>
      </c>
      <c r="I6">
        <f t="shared" si="3"/>
        <v>1</v>
      </c>
      <c r="J6">
        <f t="shared" si="3"/>
        <v>1</v>
      </c>
      <c r="K6">
        <f t="shared" si="3"/>
        <v>1</v>
      </c>
      <c r="L6" t="str">
        <f t="shared" ref="L6:L7" ca="1" si="4">IF(ISBLANK(K6),"",_xlfn.FORMULATEXT(K6))</f>
        <v>=IF(K2&gt;=$D$6,1,0)</v>
      </c>
    </row>
    <row r="7" spans="1:27" ht="15" customHeight="1">
      <c r="A7" s="82"/>
      <c r="B7" t="s">
        <v>124</v>
      </c>
      <c r="C7"/>
      <c r="D7"/>
      <c r="F7">
        <f>IF(SUM($F$6:F6)=1,1,0)</f>
        <v>0</v>
      </c>
      <c r="G7">
        <f>IF(SUM($F$6:G6)=1,1,0)</f>
        <v>0</v>
      </c>
      <c r="H7">
        <f>IF(SUM($F$6:H6)=1,1,0)</f>
        <v>1</v>
      </c>
      <c r="I7">
        <f>IF(SUM($F$6:I6)=1,1,0)</f>
        <v>0</v>
      </c>
      <c r="J7">
        <f>IF(SUM($F$6:J6)=1,1,0)</f>
        <v>0</v>
      </c>
      <c r="K7">
        <f>IF(SUM($F$6:K6)=1,1,0)</f>
        <v>0</v>
      </c>
      <c r="L7" t="str">
        <f t="shared" ca="1" si="4"/>
        <v>=IF(SUM($F$6:K6)=1,1,0)</v>
      </c>
    </row>
    <row r="8" spans="1:27" ht="15" customHeight="1">
      <c r="A8" s="82"/>
      <c r="B8"/>
      <c r="C8"/>
      <c r="D8"/>
    </row>
    <row r="9" spans="1:27" ht="15" customHeight="1">
      <c r="A9" s="82" t="s">
        <v>125</v>
      </c>
      <c r="B9"/>
      <c r="C9"/>
      <c r="D9"/>
    </row>
    <row r="10" spans="1:27" ht="15" customHeight="1">
      <c r="A10" s="82"/>
      <c r="B10" t="s">
        <v>126</v>
      </c>
      <c r="C10" t="s">
        <v>30</v>
      </c>
      <c r="D10" s="67">
        <f>'Assumptions and Outputs'!D8</f>
        <v>0.04</v>
      </c>
      <c r="E10" s="83">
        <v>1</v>
      </c>
      <c r="F10" s="86">
        <f>(1+$D$10)*E10</f>
        <v>1.04</v>
      </c>
      <c r="G10" s="86">
        <f t="shared" ref="G10:K10" si="5">(1+$D$10)*F10</f>
        <v>1.0816000000000001</v>
      </c>
      <c r="H10" s="86">
        <f t="shared" si="5"/>
        <v>1.1248640000000001</v>
      </c>
      <c r="I10" s="86">
        <f t="shared" si="5"/>
        <v>1.1698585600000002</v>
      </c>
      <c r="J10" s="86">
        <f t="shared" si="5"/>
        <v>1.2166529024000003</v>
      </c>
      <c r="K10" s="86">
        <f t="shared" si="5"/>
        <v>1.2653190184960004</v>
      </c>
      <c r="L10" s="86" t="str">
        <f t="shared" ref="L10" ca="1" si="6">IF(ISBLANK(K10),"",_xlfn.FORMULATEXT(K10))</f>
        <v>=(1+$D$10)*J10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</row>
    <row r="11" spans="1:27" ht="15" customHeight="1">
      <c r="A11" s="82"/>
      <c r="B11"/>
      <c r="C11"/>
      <c r="D11"/>
    </row>
    <row r="12" spans="1:27" ht="15" customHeight="1">
      <c r="A12" s="82" t="s">
        <v>127</v>
      </c>
      <c r="B12"/>
      <c r="C12"/>
      <c r="D12"/>
      <c r="F12" s="101"/>
      <c r="G12" s="101"/>
      <c r="H12" s="101"/>
      <c r="I12" s="101"/>
      <c r="J12" s="101"/>
    </row>
    <row r="13" spans="1:27" ht="15" customHeight="1">
      <c r="A13" s="82"/>
      <c r="B13" t="s">
        <v>128</v>
      </c>
      <c r="C13" t="s">
        <v>129</v>
      </c>
      <c r="D13" s="67">
        <f>'Assumptions and Outputs'!D17</f>
        <v>0.8</v>
      </c>
      <c r="F13" s="67">
        <f>F6*IF(F7=1,$D$13,1)</f>
        <v>0</v>
      </c>
      <c r="G13" s="67">
        <f t="shared" ref="G13:K13" si="7">G6*IF(G7=1,$D$13,1)</f>
        <v>0</v>
      </c>
      <c r="H13" s="67">
        <f t="shared" si="7"/>
        <v>0.8</v>
      </c>
      <c r="I13" s="67">
        <f t="shared" si="7"/>
        <v>1</v>
      </c>
      <c r="J13" s="67">
        <f t="shared" si="7"/>
        <v>1</v>
      </c>
      <c r="K13" s="67">
        <f t="shared" si="7"/>
        <v>1</v>
      </c>
      <c r="L13" s="67" t="str">
        <f t="shared" ref="L13:L36" ca="1" si="8">IF(ISBLANK(K13),"",_xlfn.FORMULATEXT(K13))</f>
        <v>=K6*IF(K7=1,$D$13,1)</v>
      </c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1:27" ht="15" customHeight="1">
      <c r="A14" s="82"/>
      <c r="B14" t="s">
        <v>130</v>
      </c>
      <c r="C14" t="s">
        <v>131</v>
      </c>
      <c r="D14">
        <f>'Assumptions and Outputs'!D16</f>
        <v>200</v>
      </c>
      <c r="F14">
        <f>$D$14*F13</f>
        <v>0</v>
      </c>
      <c r="G14">
        <f t="shared" ref="G14:K14" si="9">$D$14*G13</f>
        <v>0</v>
      </c>
      <c r="H14">
        <f t="shared" si="9"/>
        <v>160</v>
      </c>
      <c r="I14">
        <f t="shared" si="9"/>
        <v>200</v>
      </c>
      <c r="J14">
        <f t="shared" si="9"/>
        <v>200</v>
      </c>
      <c r="K14">
        <f t="shared" si="9"/>
        <v>200</v>
      </c>
      <c r="L14" t="str">
        <f t="shared" ca="1" si="8"/>
        <v>=$D$14*K13</v>
      </c>
    </row>
    <row r="15" spans="1:27" ht="15" customHeight="1">
      <c r="A15" s="82"/>
      <c r="B15" t="s">
        <v>132</v>
      </c>
      <c r="C15" t="s">
        <v>133</v>
      </c>
      <c r="D15" s="67">
        <f>'Assumptions and Outputs'!D18</f>
        <v>0.4</v>
      </c>
      <c r="F15">
        <f>$D$15*F14</f>
        <v>0</v>
      </c>
      <c r="G15">
        <f t="shared" ref="G15:K15" si="10">$D$15*G14</f>
        <v>0</v>
      </c>
      <c r="H15">
        <f t="shared" si="10"/>
        <v>64</v>
      </c>
      <c r="I15">
        <f t="shared" si="10"/>
        <v>80</v>
      </c>
      <c r="J15">
        <f t="shared" si="10"/>
        <v>80</v>
      </c>
      <c r="K15">
        <f t="shared" si="10"/>
        <v>80</v>
      </c>
      <c r="L15" t="str">
        <f t="shared" ca="1" si="8"/>
        <v>=$D$15*K14</v>
      </c>
    </row>
    <row r="16" spans="1:27" ht="15" customHeight="1">
      <c r="A16" s="82"/>
      <c r="B16"/>
      <c r="C16"/>
      <c r="D16"/>
      <c r="L16" t="str">
        <f t="shared" ca="1" si="8"/>
        <v/>
      </c>
    </row>
    <row r="17" spans="1:27" ht="15" customHeight="1">
      <c r="A17" s="82"/>
      <c r="B17" t="s">
        <v>134</v>
      </c>
      <c r="C17"/>
      <c r="D17"/>
      <c r="F17">
        <f>'Assumptions and Outputs'!$D$20*'Assumptions and Outputs'!$D$19</f>
        <v>8760</v>
      </c>
      <c r="G17">
        <f>'Assumptions and Outputs'!$D$20*'Assumptions and Outputs'!$D$19</f>
        <v>8760</v>
      </c>
      <c r="H17">
        <f>'Assumptions and Outputs'!$D$20*'Assumptions and Outputs'!$D$19</f>
        <v>8760</v>
      </c>
      <c r="I17">
        <f>'Assumptions and Outputs'!$D$20*'Assumptions and Outputs'!$D$19</f>
        <v>8760</v>
      </c>
      <c r="J17">
        <f>'Assumptions and Outputs'!$D$20*'Assumptions and Outputs'!$D$19</f>
        <v>8760</v>
      </c>
      <c r="K17">
        <f>'Assumptions and Outputs'!$D$20*'Assumptions and Outputs'!$D$19</f>
        <v>8760</v>
      </c>
      <c r="L17" t="str">
        <f t="shared" ca="1" si="8"/>
        <v>='Assumptions and Outputs'!$D$20*'Assumptions and Outputs'!$D$19</v>
      </c>
    </row>
    <row r="18" spans="1:27" ht="15" customHeight="1">
      <c r="A18" s="82"/>
      <c r="B18" t="s">
        <v>135</v>
      </c>
      <c r="C18" t="s">
        <v>46</v>
      </c>
      <c r="D18">
        <f>'Assumptions and Outputs'!D21</f>
        <v>240</v>
      </c>
      <c r="F18">
        <f>$D$18*-1</f>
        <v>-240</v>
      </c>
      <c r="G18">
        <f t="shared" ref="G18:K18" si="11">$D$18*-1</f>
        <v>-240</v>
      </c>
      <c r="H18">
        <f t="shared" si="11"/>
        <v>-240</v>
      </c>
      <c r="I18">
        <f t="shared" si="11"/>
        <v>-240</v>
      </c>
      <c r="J18">
        <f t="shared" si="11"/>
        <v>-240</v>
      </c>
      <c r="K18">
        <f t="shared" si="11"/>
        <v>-240</v>
      </c>
      <c r="L18" t="str">
        <f t="shared" ca="1" si="8"/>
        <v>=$D$18*-1</v>
      </c>
    </row>
    <row r="19" spans="1:27" ht="15" customHeight="1">
      <c r="A19" s="82"/>
      <c r="B19" t="s">
        <v>136</v>
      </c>
      <c r="C19" t="s">
        <v>46</v>
      </c>
      <c r="D19">
        <f>'Assumptions and Outputs'!D22</f>
        <v>380</v>
      </c>
      <c r="F19">
        <f>$D$19*-1</f>
        <v>-380</v>
      </c>
      <c r="G19">
        <f t="shared" ref="G19:K19" si="12">$D$19*-1</f>
        <v>-380</v>
      </c>
      <c r="H19">
        <f t="shared" si="12"/>
        <v>-380</v>
      </c>
      <c r="I19">
        <f t="shared" si="12"/>
        <v>-380</v>
      </c>
      <c r="J19">
        <f t="shared" si="12"/>
        <v>-380</v>
      </c>
      <c r="K19">
        <f t="shared" si="12"/>
        <v>-380</v>
      </c>
      <c r="L19" t="str">
        <f t="shared" ca="1" si="8"/>
        <v>=$D$19*-1</v>
      </c>
    </row>
    <row r="20" spans="1:27" ht="15" customHeight="1">
      <c r="A20" s="82"/>
      <c r="B20" t="s">
        <v>137</v>
      </c>
      <c r="C20"/>
      <c r="D20"/>
      <c r="F20">
        <f>SUM(F17:F19)</f>
        <v>8140</v>
      </c>
      <c r="G20">
        <f t="shared" ref="G20:K20" si="13">SUM(G17:G19)</f>
        <v>8140</v>
      </c>
      <c r="H20">
        <f t="shared" si="13"/>
        <v>8140</v>
      </c>
      <c r="I20">
        <f t="shared" si="13"/>
        <v>8140</v>
      </c>
      <c r="J20">
        <f t="shared" si="13"/>
        <v>8140</v>
      </c>
      <c r="K20">
        <f t="shared" si="13"/>
        <v>8140</v>
      </c>
      <c r="L20" t="str">
        <f t="shared" ca="1" si="8"/>
        <v>=SUM(K17:K19)</v>
      </c>
    </row>
    <row r="21" spans="1:27" ht="15" customHeight="1">
      <c r="A21" s="82"/>
      <c r="B21"/>
      <c r="C21"/>
      <c r="D21"/>
      <c r="L21" t="str">
        <f t="shared" ca="1" si="8"/>
        <v/>
      </c>
    </row>
    <row r="22" spans="1:27" ht="15" customHeight="1">
      <c r="A22" s="82"/>
      <c r="B22" t="s">
        <v>138</v>
      </c>
      <c r="C22"/>
      <c r="D22"/>
      <c r="F22">
        <f>F15*F20</f>
        <v>0</v>
      </c>
      <c r="G22">
        <f t="shared" ref="G22:K22" si="14">G15*G20</f>
        <v>0</v>
      </c>
      <c r="H22">
        <f t="shared" si="14"/>
        <v>520960</v>
      </c>
      <c r="I22">
        <f t="shared" si="14"/>
        <v>651200</v>
      </c>
      <c r="J22">
        <f t="shared" si="14"/>
        <v>651200</v>
      </c>
      <c r="K22">
        <f t="shared" si="14"/>
        <v>651200</v>
      </c>
      <c r="L22" t="str">
        <f t="shared" ca="1" si="8"/>
        <v>=K15*K20</v>
      </c>
    </row>
    <row r="23" spans="1:27" ht="15" customHeight="1">
      <c r="A23" s="82"/>
      <c r="B23"/>
      <c r="C23"/>
      <c r="D23"/>
      <c r="L23" t="str">
        <f t="shared" ca="1" si="8"/>
        <v/>
      </c>
    </row>
    <row r="24" spans="1:27" ht="15" customHeight="1">
      <c r="A24" s="82" t="s">
        <v>139</v>
      </c>
      <c r="B24"/>
      <c r="C24"/>
      <c r="D24"/>
      <c r="L24" t="str">
        <f t="shared" ca="1" si="8"/>
        <v/>
      </c>
    </row>
    <row r="25" spans="1:27" ht="15" customHeight="1">
      <c r="A25" s="82"/>
      <c r="B25" t="s">
        <v>140</v>
      </c>
      <c r="C25" t="s">
        <v>53</v>
      </c>
      <c r="D25" s="67">
        <f>'Assumptions and Outputs'!D27</f>
        <v>0.55000000000000004</v>
      </c>
      <c r="F25">
        <f>$D25*F$22</f>
        <v>0</v>
      </c>
      <c r="G25">
        <f t="shared" ref="G25:K27" si="15">$D25*G$22</f>
        <v>0</v>
      </c>
      <c r="H25">
        <f t="shared" si="15"/>
        <v>286528</v>
      </c>
      <c r="I25">
        <f t="shared" si="15"/>
        <v>358160</v>
      </c>
      <c r="J25">
        <f t="shared" si="15"/>
        <v>358160</v>
      </c>
      <c r="K25">
        <f t="shared" si="15"/>
        <v>358160</v>
      </c>
      <c r="L25" t="str">
        <f t="shared" ca="1" si="8"/>
        <v>=$D25*K$22</v>
      </c>
    </row>
    <row r="26" spans="1:27" ht="15" customHeight="1">
      <c r="A26" s="82"/>
      <c r="B26" t="s">
        <v>141</v>
      </c>
      <c r="C26" t="s">
        <v>53</v>
      </c>
      <c r="D26" s="67">
        <f>'Assumptions and Outputs'!D28</f>
        <v>0.25</v>
      </c>
      <c r="F26">
        <f t="shared" ref="F26:F27" si="16">$D26*F$22</f>
        <v>0</v>
      </c>
      <c r="G26">
        <f t="shared" si="15"/>
        <v>0</v>
      </c>
      <c r="H26">
        <f t="shared" si="15"/>
        <v>130240</v>
      </c>
      <c r="I26">
        <f t="shared" si="15"/>
        <v>162800</v>
      </c>
      <c r="J26">
        <f t="shared" si="15"/>
        <v>162800</v>
      </c>
      <c r="K26">
        <f t="shared" si="15"/>
        <v>162800</v>
      </c>
      <c r="L26" t="str">
        <f t="shared" ca="1" si="8"/>
        <v>=$D26*K$22</v>
      </c>
    </row>
    <row r="27" spans="1:27" ht="15" customHeight="1">
      <c r="A27" s="82"/>
      <c r="B27" t="s">
        <v>142</v>
      </c>
      <c r="C27" t="s">
        <v>53</v>
      </c>
      <c r="D27" s="67">
        <f>'Assumptions and Outputs'!D29</f>
        <v>0.19999999999999996</v>
      </c>
      <c r="F27">
        <f t="shared" si="16"/>
        <v>0</v>
      </c>
      <c r="G27">
        <f t="shared" si="15"/>
        <v>0</v>
      </c>
      <c r="H27">
        <f t="shared" si="15"/>
        <v>104191.99999999997</v>
      </c>
      <c r="I27">
        <f t="shared" si="15"/>
        <v>130239.99999999997</v>
      </c>
      <c r="J27">
        <f t="shared" si="15"/>
        <v>130239.99999999997</v>
      </c>
      <c r="K27">
        <f t="shared" si="15"/>
        <v>130239.99999999997</v>
      </c>
      <c r="L27" t="str">
        <f t="shared" ca="1" si="8"/>
        <v>=$D27*K$22</v>
      </c>
    </row>
    <row r="28" spans="1:27" ht="15" customHeight="1">
      <c r="A28" s="82"/>
      <c r="B28"/>
      <c r="C28"/>
      <c r="D28"/>
      <c r="L28" t="str">
        <f t="shared" ca="1" si="8"/>
        <v/>
      </c>
    </row>
    <row r="29" spans="1:27" ht="15" customHeight="1">
      <c r="A29" s="82"/>
      <c r="B29" t="s">
        <v>143</v>
      </c>
      <c r="C29" t="s">
        <v>144</v>
      </c>
      <c r="D29" s="86">
        <f>'Assumptions and Outputs'!D35/1000</f>
        <v>0.04</v>
      </c>
      <c r="F29" s="88">
        <f>$D29*F$10</f>
        <v>4.1600000000000005E-2</v>
      </c>
      <c r="G29" s="88">
        <f t="shared" ref="G29:K31" si="17">$D29*G$10</f>
        <v>4.3264000000000004E-2</v>
      </c>
      <c r="H29" s="88">
        <f t="shared" si="17"/>
        <v>4.4994560000000003E-2</v>
      </c>
      <c r="I29" s="88">
        <f t="shared" si="17"/>
        <v>4.6794342400000008E-2</v>
      </c>
      <c r="J29" s="88">
        <f t="shared" si="17"/>
        <v>4.8666116096000016E-2</v>
      </c>
      <c r="K29" s="88">
        <f t="shared" si="17"/>
        <v>5.0612760739840015E-2</v>
      </c>
      <c r="L29" s="88" t="str">
        <f t="shared" ca="1" si="8"/>
        <v>=$D29*K$10</v>
      </c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</row>
    <row r="30" spans="1:27" ht="15" customHeight="1">
      <c r="A30" s="82"/>
      <c r="B30" t="s">
        <v>145</v>
      </c>
      <c r="C30" t="s">
        <v>144</v>
      </c>
      <c r="D30" s="86">
        <f>'Assumptions and Outputs'!D36/1000</f>
        <v>0.03</v>
      </c>
      <c r="F30" s="88">
        <f t="shared" ref="F30:F31" si="18">$D30*F$10</f>
        <v>3.1199999999999999E-2</v>
      </c>
      <c r="G30" s="88">
        <f t="shared" si="17"/>
        <v>3.2448000000000005E-2</v>
      </c>
      <c r="H30" s="88">
        <f t="shared" si="17"/>
        <v>3.3745919999999999E-2</v>
      </c>
      <c r="I30" s="88">
        <f t="shared" si="17"/>
        <v>3.5095756800000003E-2</v>
      </c>
      <c r="J30" s="88">
        <f t="shared" si="17"/>
        <v>3.649958707200001E-2</v>
      </c>
      <c r="K30" s="88">
        <f t="shared" si="17"/>
        <v>3.7959570554880008E-2</v>
      </c>
      <c r="L30" s="88" t="str">
        <f t="shared" ca="1" si="8"/>
        <v>=$D30*K$10</v>
      </c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</row>
    <row r="31" spans="1:27" ht="15" customHeight="1">
      <c r="A31" s="82"/>
      <c r="B31" t="s">
        <v>146</v>
      </c>
      <c r="C31" t="s">
        <v>144</v>
      </c>
      <c r="D31" s="86">
        <f>'Assumptions and Outputs'!D37/1000</f>
        <v>0.05</v>
      </c>
      <c r="F31" s="88">
        <f t="shared" si="18"/>
        <v>5.2000000000000005E-2</v>
      </c>
      <c r="G31" s="88">
        <f t="shared" si="17"/>
        <v>5.408000000000001E-2</v>
      </c>
      <c r="H31" s="88">
        <f t="shared" si="17"/>
        <v>5.6243200000000007E-2</v>
      </c>
      <c r="I31" s="88">
        <f t="shared" si="17"/>
        <v>5.8492928000000013E-2</v>
      </c>
      <c r="J31" s="88">
        <f t="shared" si="17"/>
        <v>6.0832645120000021E-2</v>
      </c>
      <c r="K31" s="88">
        <f t="shared" si="17"/>
        <v>6.3265950924800016E-2</v>
      </c>
      <c r="L31" s="88" t="str">
        <f t="shared" ca="1" si="8"/>
        <v>=$D31*K$10</v>
      </c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</row>
    <row r="32" spans="1:27" ht="15" customHeight="1">
      <c r="A32" s="82"/>
      <c r="B32"/>
      <c r="C32"/>
      <c r="D32"/>
      <c r="L32" t="str">
        <f t="shared" ca="1" si="8"/>
        <v/>
      </c>
    </row>
    <row r="33" spans="1:32" ht="15" customHeight="1">
      <c r="A33" s="82"/>
      <c r="B33" t="s">
        <v>147</v>
      </c>
      <c r="C33"/>
      <c r="D33"/>
      <c r="F33">
        <f>F25*F29</f>
        <v>0</v>
      </c>
      <c r="G33">
        <f t="shared" ref="G33:K33" si="19">G25*G29</f>
        <v>0</v>
      </c>
      <c r="H33">
        <f t="shared" si="19"/>
        <v>12892.20128768</v>
      </c>
      <c r="I33">
        <f t="shared" si="19"/>
        <v>16759.861673984004</v>
      </c>
      <c r="J33">
        <f t="shared" si="19"/>
        <v>17430.256140943366</v>
      </c>
      <c r="K33">
        <f t="shared" si="19"/>
        <v>18127.466386581102</v>
      </c>
      <c r="L33" t="str">
        <f t="shared" ca="1" si="8"/>
        <v>=K25*K29</v>
      </c>
    </row>
    <row r="34" spans="1:32" ht="15" customHeight="1">
      <c r="A34" s="82"/>
      <c r="B34" t="s">
        <v>148</v>
      </c>
      <c r="C34"/>
      <c r="D34"/>
      <c r="F34">
        <f t="shared" ref="F34:K35" si="20">F26*F30</f>
        <v>0</v>
      </c>
      <c r="G34">
        <f t="shared" si="20"/>
        <v>0</v>
      </c>
      <c r="H34">
        <f t="shared" si="20"/>
        <v>4395.0686207999997</v>
      </c>
      <c r="I34">
        <f t="shared" si="20"/>
        <v>5713.5892070400005</v>
      </c>
      <c r="J34">
        <f t="shared" si="20"/>
        <v>5942.1327753216019</v>
      </c>
      <c r="K34">
        <f t="shared" si="20"/>
        <v>6179.8180863344651</v>
      </c>
      <c r="L34" t="str">
        <f t="shared" ca="1" si="8"/>
        <v>=K26*K30</v>
      </c>
    </row>
    <row r="35" spans="1:32" ht="15" customHeight="1">
      <c r="A35" s="82"/>
      <c r="B35" t="s">
        <v>149</v>
      </c>
      <c r="C35"/>
      <c r="D35"/>
      <c r="F35">
        <f t="shared" si="20"/>
        <v>0</v>
      </c>
      <c r="G35">
        <f t="shared" si="20"/>
        <v>0</v>
      </c>
      <c r="H35">
        <f t="shared" si="20"/>
        <v>5860.0914943999987</v>
      </c>
      <c r="I35">
        <f t="shared" si="20"/>
        <v>7618.1189427199997</v>
      </c>
      <c r="J35">
        <f t="shared" si="20"/>
        <v>7922.8437004288007</v>
      </c>
      <c r="K35">
        <f t="shared" si="20"/>
        <v>8239.7574484459528</v>
      </c>
      <c r="L35" t="str">
        <f t="shared" ca="1" si="8"/>
        <v>=K27*K31</v>
      </c>
    </row>
    <row r="36" spans="1:32" ht="15" customHeight="1">
      <c r="A36" s="82"/>
      <c r="B36" t="s">
        <v>150</v>
      </c>
      <c r="C36"/>
      <c r="D36"/>
      <c r="F36" s="87">
        <f>SUM(F33:F35)</f>
        <v>0</v>
      </c>
      <c r="G36" s="87">
        <f t="shared" ref="G36:K36" si="21">SUM(G33:G35)</f>
        <v>0</v>
      </c>
      <c r="H36" s="87">
        <f t="shared" si="21"/>
        <v>23147.36140288</v>
      </c>
      <c r="I36" s="87">
        <f t="shared" si="21"/>
        <v>30091.569823744005</v>
      </c>
      <c r="J36" s="87">
        <f t="shared" si="21"/>
        <v>31295.232616693771</v>
      </c>
      <c r="K36" s="87">
        <f t="shared" si="21"/>
        <v>32547.041921361517</v>
      </c>
      <c r="L36" s="87" t="str">
        <f t="shared" ca="1" si="8"/>
        <v>=SUM(K33:K35)</v>
      </c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</row>
    <row r="37" spans="1:32" ht="15" customHeight="1">
      <c r="A37" s="82"/>
      <c r="C37"/>
      <c r="D37"/>
    </row>
    <row r="38" spans="1:32" ht="15" customHeight="1">
      <c r="A38" s="82"/>
      <c r="B38" t="s">
        <v>151</v>
      </c>
      <c r="C38" t="s">
        <v>152</v>
      </c>
      <c r="D38" s="67">
        <f>'Assumptions and Outputs'!D31</f>
        <v>1</v>
      </c>
      <c r="E38" s="94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F38" s="81"/>
    </row>
    <row r="39" spans="1:32" ht="15" customHeight="1">
      <c r="A39" s="96"/>
      <c r="B39" t="s">
        <v>153</v>
      </c>
      <c r="C39" t="s">
        <v>152</v>
      </c>
      <c r="D39" s="67">
        <f>'Assumptions and Outputs'!D32</f>
        <v>0.6</v>
      </c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</row>
    <row r="40" spans="1:32" ht="15" customHeight="1">
      <c r="A40" s="82"/>
      <c r="B40" t="s">
        <v>154</v>
      </c>
      <c r="C40"/>
      <c r="D40"/>
      <c r="F40" s="87">
        <f>SUM(F38:F39)</f>
        <v>0</v>
      </c>
      <c r="G40" s="87">
        <f t="shared" ref="G40:K40" si="22">SUM(G38:G39)</f>
        <v>0</v>
      </c>
      <c r="H40" s="87">
        <f t="shared" si="22"/>
        <v>0</v>
      </c>
      <c r="I40" s="87">
        <f t="shared" si="22"/>
        <v>0</v>
      </c>
      <c r="J40" s="87">
        <f t="shared" si="22"/>
        <v>0</v>
      </c>
      <c r="K40" s="87">
        <f t="shared" si="22"/>
        <v>0</v>
      </c>
      <c r="L40" s="108" t="str">
        <f ca="1">_xlfn.FORMULATEXT(K40)</f>
        <v>=SUM(K38:K39)</v>
      </c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</row>
    <row r="41" spans="1:32" ht="15" customHeight="1">
      <c r="A41" s="82"/>
      <c r="B41"/>
      <c r="C41"/>
      <c r="D41"/>
      <c r="L41" s="107"/>
    </row>
    <row r="42" spans="1:32" ht="15" customHeight="1">
      <c r="A42" s="82"/>
      <c r="B42" t="s">
        <v>155</v>
      </c>
      <c r="C42"/>
      <c r="D42"/>
      <c r="F42">
        <f>F36+F40</f>
        <v>0</v>
      </c>
      <c r="G42">
        <f t="shared" ref="G42:K42" si="23">G36+G40</f>
        <v>0</v>
      </c>
      <c r="H42">
        <f t="shared" si="23"/>
        <v>23147.36140288</v>
      </c>
      <c r="I42">
        <f t="shared" si="23"/>
        <v>30091.569823744005</v>
      </c>
      <c r="J42">
        <f t="shared" si="23"/>
        <v>31295.232616693771</v>
      </c>
      <c r="K42">
        <f t="shared" si="23"/>
        <v>32547.041921361517</v>
      </c>
      <c r="L42" s="107" t="str">
        <f ca="1">_xlfn.FORMULATEXT(K42)</f>
        <v>=K36+K40</v>
      </c>
    </row>
    <row r="43" spans="1:32" ht="15" customHeight="1">
      <c r="A43" s="82"/>
      <c r="B43"/>
      <c r="C43"/>
      <c r="D43"/>
    </row>
    <row r="44" spans="1:32" ht="15" customHeight="1">
      <c r="A44" s="82" t="s">
        <v>60</v>
      </c>
      <c r="B44"/>
      <c r="C44"/>
      <c r="D44"/>
    </row>
    <row r="45" spans="1:32" ht="15" customHeight="1">
      <c r="A45" s="82"/>
      <c r="B45" t="s">
        <v>156</v>
      </c>
      <c r="C45" t="s">
        <v>157</v>
      </c>
      <c r="D45" s="67">
        <f>'Assumptions and Outputs'!D40</f>
        <v>0.15</v>
      </c>
    </row>
    <row r="46" spans="1:32" ht="15" customHeight="1">
      <c r="A46" s="82"/>
      <c r="B46" t="s">
        <v>158</v>
      </c>
      <c r="C46" t="s">
        <v>159</v>
      </c>
      <c r="D46">
        <f>'Assumptions and Outputs'!D41</f>
        <v>20000</v>
      </c>
    </row>
    <row r="47" spans="1:32" ht="15" customHeight="1">
      <c r="A47" s="82"/>
      <c r="B47" t="s">
        <v>160</v>
      </c>
      <c r="C47"/>
      <c r="D4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</row>
    <row r="48" spans="1:32" ht="15" customHeight="1">
      <c r="A48" s="82"/>
      <c r="B48"/>
      <c r="C48"/>
      <c r="D48"/>
    </row>
    <row r="49" spans="1:28" ht="15" customHeight="1">
      <c r="A49" s="82" t="s">
        <v>161</v>
      </c>
      <c r="B49"/>
      <c r="C49"/>
      <c r="D49"/>
    </row>
    <row r="50" spans="1:28" ht="15" customHeight="1">
      <c r="A50" s="82"/>
      <c r="B50" t="s">
        <v>162</v>
      </c>
      <c r="C50" s="77"/>
      <c r="D50"/>
    </row>
    <row r="51" spans="1:28" ht="15" customHeight="1">
      <c r="A51" s="82"/>
      <c r="B51" t="s">
        <v>163</v>
      </c>
      <c r="C51" s="77"/>
      <c r="D51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</row>
    <row r="52" spans="1:28" ht="15" customHeight="1">
      <c r="A52" s="82"/>
      <c r="B52" t="s">
        <v>164</v>
      </c>
      <c r="C52" s="77"/>
      <c r="D52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</row>
    <row r="53" spans="1:28" ht="15" customHeight="1">
      <c r="A53" s="82"/>
      <c r="B53"/>
      <c r="C53" s="77"/>
      <c r="D53"/>
    </row>
    <row r="54" spans="1:28" ht="15" customHeight="1">
      <c r="A54" s="59" t="s">
        <v>120</v>
      </c>
      <c r="B54"/>
      <c r="C54" s="77"/>
      <c r="D54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</row>
    <row r="55" spans="1:28" ht="15" customHeight="1">
      <c r="A55" s="82"/>
      <c r="B55"/>
      <c r="C55" s="77"/>
      <c r="D55"/>
    </row>
    <row r="56" spans="1:28" ht="15" customHeight="1">
      <c r="A56" s="82"/>
      <c r="B56"/>
      <c r="C56" s="77"/>
      <c r="D56"/>
    </row>
    <row r="57" spans="1:28" ht="15" customHeight="1">
      <c r="A57" s="82"/>
      <c r="B57"/>
      <c r="C57" s="77"/>
      <c r="D57"/>
    </row>
    <row r="58" spans="1:28" ht="15" customHeight="1">
      <c r="A58" s="82"/>
      <c r="B58"/>
      <c r="C58" s="77"/>
      <c r="D58"/>
    </row>
    <row r="59" spans="1:28" ht="15" customHeight="1">
      <c r="A59" s="82"/>
      <c r="B59"/>
      <c r="C59" s="77"/>
      <c r="D59"/>
    </row>
    <row r="60" spans="1:28" ht="15" customHeight="1">
      <c r="A60" s="82"/>
      <c r="B60"/>
      <c r="C60" s="77"/>
      <c r="D60"/>
    </row>
    <row r="61" spans="1:28" ht="15" customHeight="1">
      <c r="A61" s="82"/>
      <c r="B61"/>
      <c r="C61" s="77"/>
      <c r="D61"/>
    </row>
    <row r="62" spans="1:28" ht="15" customHeight="1">
      <c r="A62" s="82"/>
      <c r="B62"/>
      <c r="C62" s="77"/>
      <c r="D62"/>
    </row>
    <row r="63" spans="1:28" ht="15" customHeight="1">
      <c r="A63" s="82"/>
      <c r="B63"/>
      <c r="C63" s="77"/>
      <c r="D63"/>
    </row>
    <row r="64" spans="1:28" ht="15" customHeight="1">
      <c r="A64" s="82"/>
      <c r="B64"/>
      <c r="C64" s="77"/>
      <c r="D64"/>
    </row>
    <row r="65" spans="1:4" ht="15" customHeight="1">
      <c r="A65" s="82"/>
      <c r="B65"/>
      <c r="C65" s="77"/>
      <c r="D65"/>
    </row>
    <row r="66" spans="1:4" ht="15" customHeight="1">
      <c r="A66" s="82"/>
      <c r="B66"/>
      <c r="C66" s="77"/>
      <c r="D66"/>
    </row>
    <row r="67" spans="1:4" ht="15" customHeight="1">
      <c r="A67" s="82"/>
      <c r="B67"/>
      <c r="C67" s="77"/>
      <c r="D67"/>
    </row>
    <row r="68" spans="1:4" ht="15" customHeight="1">
      <c r="A68" s="82"/>
      <c r="B68"/>
      <c r="C68" s="77"/>
      <c r="D68"/>
    </row>
    <row r="69" spans="1:4" ht="15" customHeight="1">
      <c r="A69" s="82"/>
      <c r="B69"/>
      <c r="C69" s="77"/>
      <c r="D69"/>
    </row>
    <row r="70" spans="1:4" ht="15" customHeight="1">
      <c r="A70" s="82"/>
      <c r="B70"/>
      <c r="C70" s="77"/>
      <c r="D70"/>
    </row>
    <row r="71" spans="1:4" ht="15" customHeight="1">
      <c r="A71" s="82"/>
      <c r="B71"/>
      <c r="C71" s="77"/>
      <c r="D71"/>
    </row>
    <row r="72" spans="1:4" ht="15" customHeight="1">
      <c r="A72" s="82"/>
      <c r="B72"/>
      <c r="C72" s="77"/>
      <c r="D72"/>
    </row>
    <row r="73" spans="1:4" ht="15" customHeight="1">
      <c r="A73" s="82"/>
      <c r="B73"/>
      <c r="C73" s="77"/>
      <c r="D73"/>
    </row>
    <row r="74" spans="1:4" ht="15" customHeight="1">
      <c r="A74" s="82"/>
      <c r="B74"/>
      <c r="C74" s="77"/>
      <c r="D74"/>
    </row>
    <row r="75" spans="1:4" ht="15" customHeight="1">
      <c r="A75" s="82"/>
      <c r="B75"/>
      <c r="C75" s="77"/>
      <c r="D75"/>
    </row>
    <row r="76" spans="1:4" ht="15" customHeight="1">
      <c r="A76" s="82"/>
      <c r="B76"/>
      <c r="C76" s="77"/>
      <c r="D76"/>
    </row>
    <row r="77" spans="1:4" ht="15" customHeight="1">
      <c r="A77" s="82"/>
      <c r="B77"/>
      <c r="C77" s="77"/>
      <c r="D77"/>
    </row>
    <row r="78" spans="1:4" ht="15" customHeight="1">
      <c r="A78" s="82"/>
      <c r="B78"/>
      <c r="C78" s="77"/>
      <c r="D78"/>
    </row>
    <row r="79" spans="1:4" ht="15" customHeight="1">
      <c r="A79" s="82"/>
      <c r="B79"/>
      <c r="C79" s="77"/>
      <c r="D79"/>
    </row>
    <row r="80" spans="1:4" ht="15" customHeight="1">
      <c r="A80" s="82"/>
      <c r="B80"/>
      <c r="C80" s="77"/>
      <c r="D80"/>
    </row>
    <row r="81" spans="1:4" ht="15" customHeight="1">
      <c r="A81" s="82"/>
      <c r="B81"/>
      <c r="C81" s="77"/>
      <c r="D81"/>
    </row>
    <row r="82" spans="1:4" ht="15" customHeight="1">
      <c r="A82" s="82"/>
      <c r="B82"/>
      <c r="C82" s="77"/>
      <c r="D82"/>
    </row>
    <row r="83" spans="1:4" ht="15" customHeight="1">
      <c r="A83" s="82"/>
      <c r="B83"/>
      <c r="C83" s="77"/>
      <c r="D83"/>
    </row>
    <row r="84" spans="1:4" ht="15" customHeight="1">
      <c r="A84" s="82"/>
      <c r="B84"/>
      <c r="C84" s="77"/>
      <c r="D84"/>
    </row>
    <row r="85" spans="1:4" ht="15" customHeight="1">
      <c r="A85" s="82"/>
      <c r="B85"/>
      <c r="C85" s="77"/>
      <c r="D85"/>
    </row>
    <row r="86" spans="1:4" ht="15" customHeight="1">
      <c r="A86" s="82"/>
      <c r="B86"/>
      <c r="C86" s="77"/>
      <c r="D86"/>
    </row>
    <row r="87" spans="1:4" ht="15" customHeight="1">
      <c r="A87" s="82"/>
      <c r="B87"/>
      <c r="C87" s="77"/>
      <c r="D87"/>
    </row>
    <row r="88" spans="1:4" ht="15" customHeight="1">
      <c r="A88" s="82"/>
      <c r="B88"/>
      <c r="C88" s="77"/>
      <c r="D88"/>
    </row>
    <row r="89" spans="1:4" ht="15" customHeight="1">
      <c r="A89" s="82"/>
      <c r="B89"/>
      <c r="C89" s="77"/>
      <c r="D89"/>
    </row>
    <row r="90" spans="1:4" ht="15" customHeight="1">
      <c r="A90" s="82"/>
      <c r="B90"/>
      <c r="C90" s="77"/>
      <c r="D90"/>
    </row>
    <row r="91" spans="1:4" ht="15" customHeight="1">
      <c r="A91" s="82"/>
      <c r="B91"/>
      <c r="C91" s="77"/>
      <c r="D91"/>
    </row>
    <row r="92" spans="1:4" ht="15" customHeight="1">
      <c r="A92" s="82"/>
      <c r="B92"/>
      <c r="C92" s="77"/>
      <c r="D92"/>
    </row>
    <row r="93" spans="1:4" ht="15" customHeight="1">
      <c r="A93" s="82"/>
      <c r="B93"/>
      <c r="C93" s="77"/>
      <c r="D93"/>
    </row>
    <row r="94" spans="1:4" ht="15" customHeight="1">
      <c r="A94" s="82"/>
      <c r="B94"/>
      <c r="C94" s="77"/>
      <c r="D94"/>
    </row>
    <row r="95" spans="1:4" ht="15" customHeight="1">
      <c r="A95" s="82"/>
      <c r="B95"/>
      <c r="C95" s="77"/>
      <c r="D95"/>
    </row>
    <row r="96" spans="1:4" ht="15" customHeight="1">
      <c r="A96" s="82"/>
      <c r="B96"/>
      <c r="C96" s="77"/>
      <c r="D96"/>
    </row>
    <row r="97" spans="1:4" ht="15" customHeight="1">
      <c r="A97" s="82"/>
      <c r="B97"/>
      <c r="C97" s="77"/>
      <c r="D97"/>
    </row>
    <row r="98" spans="1:4" ht="15" customHeight="1">
      <c r="A98" s="82"/>
      <c r="B98"/>
      <c r="C98" s="77"/>
      <c r="D98"/>
    </row>
    <row r="99" spans="1:4" ht="15" customHeight="1">
      <c r="A99" s="82"/>
      <c r="B99"/>
      <c r="C99" s="77"/>
      <c r="D99"/>
    </row>
    <row r="100" spans="1:4" ht="15" customHeight="1">
      <c r="A100" s="82"/>
      <c r="B100"/>
      <c r="C100" s="77"/>
      <c r="D100"/>
    </row>
    <row r="101" spans="1:4" ht="15" customHeight="1">
      <c r="A101" s="82"/>
      <c r="B101"/>
      <c r="C101" s="77"/>
      <c r="D101"/>
    </row>
    <row r="102" spans="1:4" ht="15" customHeight="1">
      <c r="A102" s="82"/>
      <c r="B102"/>
      <c r="C102" s="77"/>
      <c r="D102"/>
    </row>
    <row r="103" spans="1:4" ht="15" customHeight="1">
      <c r="A103" s="82"/>
      <c r="B103"/>
      <c r="C103" s="77"/>
      <c r="D103"/>
    </row>
    <row r="104" spans="1:4" ht="15" customHeight="1">
      <c r="A104" s="82"/>
      <c r="B104"/>
      <c r="C104" s="77"/>
      <c r="D104"/>
    </row>
    <row r="105" spans="1:4" ht="15" customHeight="1">
      <c r="A105" s="82"/>
      <c r="B105"/>
      <c r="C105" s="77"/>
      <c r="D105"/>
    </row>
    <row r="106" spans="1:4" ht="15" customHeight="1">
      <c r="A106" s="82"/>
      <c r="B106"/>
      <c r="C106" s="77"/>
      <c r="D106"/>
    </row>
    <row r="107" spans="1:4" ht="15" customHeight="1">
      <c r="A107" s="82"/>
      <c r="B107"/>
      <c r="C107" s="77"/>
      <c r="D107"/>
    </row>
    <row r="108" spans="1:4" ht="15" customHeight="1">
      <c r="A108" s="82"/>
      <c r="B108"/>
      <c r="C108" s="77"/>
      <c r="D108"/>
    </row>
    <row r="109" spans="1:4" ht="15" customHeight="1">
      <c r="A109" s="82"/>
      <c r="B109"/>
      <c r="C109" s="77"/>
      <c r="D109"/>
    </row>
    <row r="110" spans="1:4" ht="15" customHeight="1">
      <c r="A110" s="82"/>
      <c r="B110"/>
      <c r="C110" s="77"/>
      <c r="D110"/>
    </row>
    <row r="111" spans="1:4" ht="15" customHeight="1">
      <c r="A111" s="82"/>
      <c r="B111"/>
      <c r="C111" s="77"/>
      <c r="D111"/>
    </row>
    <row r="112" spans="1:4" ht="15" customHeight="1">
      <c r="A112" s="82"/>
      <c r="B112"/>
      <c r="C112" s="77"/>
      <c r="D112"/>
    </row>
    <row r="113" spans="1:4" ht="15" customHeight="1">
      <c r="A113" s="82"/>
      <c r="B113"/>
      <c r="C113" s="77"/>
      <c r="D113"/>
    </row>
    <row r="114" spans="1:4" ht="15" customHeight="1">
      <c r="A114" s="82"/>
      <c r="B114"/>
      <c r="C114" s="77"/>
      <c r="D114"/>
    </row>
    <row r="115" spans="1:4" ht="15" customHeight="1">
      <c r="A115" s="82"/>
      <c r="B115"/>
      <c r="C115" s="77"/>
      <c r="D115"/>
    </row>
    <row r="116" spans="1:4" ht="15" customHeight="1">
      <c r="A116" s="82"/>
      <c r="B116"/>
      <c r="C116" s="77"/>
      <c r="D116"/>
    </row>
    <row r="117" spans="1:4" ht="15" customHeight="1">
      <c r="A117" s="82"/>
      <c r="B117"/>
      <c r="C117" s="77"/>
      <c r="D117"/>
    </row>
    <row r="118" spans="1:4" ht="15" customHeight="1">
      <c r="A118"/>
      <c r="B118"/>
      <c r="C118" s="77"/>
      <c r="D118"/>
    </row>
    <row r="119" spans="1:4" ht="15" customHeight="1">
      <c r="A119"/>
      <c r="B119"/>
      <c r="C119" s="77"/>
      <c r="D119"/>
    </row>
    <row r="120" spans="1:4" ht="15" customHeight="1">
      <c r="A120"/>
      <c r="B120"/>
      <c r="C120" s="77"/>
      <c r="D120"/>
    </row>
    <row r="121" spans="1:4" ht="15" customHeight="1">
      <c r="A121"/>
      <c r="B121"/>
      <c r="C121" s="77"/>
      <c r="D121"/>
    </row>
    <row r="122" spans="1:4" ht="15" customHeight="1">
      <c r="A122"/>
      <c r="B122"/>
      <c r="C122" s="77"/>
      <c r="D122"/>
    </row>
    <row r="123" spans="1:4" ht="15" customHeight="1">
      <c r="A123"/>
      <c r="B123"/>
      <c r="C123" s="77"/>
      <c r="D123"/>
    </row>
    <row r="124" spans="1:4" ht="15" customHeight="1">
      <c r="A124"/>
      <c r="B124"/>
      <c r="C124" s="77"/>
      <c r="D124"/>
    </row>
    <row r="125" spans="1:4" ht="15" customHeight="1">
      <c r="A125"/>
      <c r="B125"/>
      <c r="C125" s="77"/>
      <c r="D125"/>
    </row>
    <row r="126" spans="1:4" ht="15" customHeight="1">
      <c r="A126"/>
      <c r="B126"/>
      <c r="C126" s="77"/>
      <c r="D126"/>
    </row>
    <row r="127" spans="1:4" ht="15" customHeight="1">
      <c r="A127"/>
      <c r="B127"/>
      <c r="C127" s="77"/>
      <c r="D127"/>
    </row>
    <row r="128" spans="1:4" ht="15" customHeight="1">
      <c r="A128"/>
      <c r="B128"/>
      <c r="C128" s="77"/>
      <c r="D128"/>
    </row>
    <row r="129" spans="3:3" customFormat="1" ht="15" customHeight="1">
      <c r="C129" s="77"/>
    </row>
    <row r="130" spans="3:3" customFormat="1" ht="15" customHeight="1">
      <c r="C130" s="77"/>
    </row>
    <row r="131" spans="3:3" customFormat="1" ht="15" customHeight="1">
      <c r="C131" s="77"/>
    </row>
    <row r="132" spans="3:3" customFormat="1" ht="15" customHeight="1">
      <c r="C132" s="77"/>
    </row>
    <row r="133" spans="3:3" customFormat="1" ht="15" customHeight="1">
      <c r="C133" s="77"/>
    </row>
    <row r="134" spans="3:3" customFormat="1" ht="15" customHeight="1">
      <c r="C134" s="77"/>
    </row>
    <row r="135" spans="3:3" customFormat="1" ht="15" customHeight="1">
      <c r="C135" s="77"/>
    </row>
    <row r="136" spans="3:3" customFormat="1" ht="15" customHeight="1">
      <c r="C136" s="77"/>
    </row>
    <row r="137" spans="3:3" customFormat="1" ht="15" customHeight="1">
      <c r="C137" s="77"/>
    </row>
    <row r="138" spans="3:3" customFormat="1" ht="15" customHeight="1">
      <c r="C138" s="77"/>
    </row>
    <row r="139" spans="3:3" customFormat="1" ht="15" customHeight="1">
      <c r="C139" s="77"/>
    </row>
    <row r="140" spans="3:3" customFormat="1" ht="15" customHeight="1">
      <c r="C140" s="77"/>
    </row>
    <row r="141" spans="3:3" customFormat="1" ht="15" customHeight="1">
      <c r="C141" s="77"/>
    </row>
    <row r="142" spans="3:3" customFormat="1" ht="15" customHeight="1">
      <c r="C142" s="77"/>
    </row>
    <row r="143" spans="3:3" customFormat="1" ht="15" customHeight="1">
      <c r="C143" s="77"/>
    </row>
    <row r="144" spans="3:3" customFormat="1" ht="15" customHeight="1">
      <c r="C144" s="77"/>
    </row>
    <row r="145" spans="3:3" customFormat="1" ht="15" customHeight="1">
      <c r="C145" s="77"/>
    </row>
    <row r="146" spans="3:3" customFormat="1" ht="15" customHeight="1">
      <c r="C146" s="77"/>
    </row>
    <row r="147" spans="3:3" customFormat="1" ht="15" customHeight="1">
      <c r="C147" s="77"/>
    </row>
    <row r="148" spans="3:3" customFormat="1" ht="15" customHeight="1">
      <c r="C148" s="77"/>
    </row>
    <row r="149" spans="3:3" customFormat="1" ht="15" customHeight="1">
      <c r="C149" s="77"/>
    </row>
    <row r="150" spans="3:3" customFormat="1" ht="15" customHeight="1">
      <c r="C150" s="77"/>
    </row>
    <row r="151" spans="3:3" customFormat="1" ht="15" customHeight="1">
      <c r="C151" s="77"/>
    </row>
    <row r="152" spans="3:3" customFormat="1" ht="15" customHeight="1">
      <c r="C152" s="77"/>
    </row>
    <row r="153" spans="3:3" customFormat="1" ht="15" customHeight="1">
      <c r="C153" s="77"/>
    </row>
    <row r="154" spans="3:3" customFormat="1" ht="15" customHeight="1">
      <c r="C154" s="77"/>
    </row>
    <row r="155" spans="3:3" customFormat="1" ht="15" customHeight="1">
      <c r="C155" s="77"/>
    </row>
    <row r="156" spans="3:3" customFormat="1" ht="15" customHeight="1">
      <c r="C156" s="77"/>
    </row>
    <row r="157" spans="3:3" customFormat="1" ht="15" customHeight="1">
      <c r="C157" s="77"/>
    </row>
    <row r="158" spans="3:3" customFormat="1" ht="15" customHeight="1">
      <c r="C158" s="77"/>
    </row>
    <row r="159" spans="3:3" customFormat="1" ht="15" customHeight="1">
      <c r="C159" s="77"/>
    </row>
    <row r="160" spans="3:3" customFormat="1" ht="15" customHeight="1">
      <c r="C160" s="77"/>
    </row>
    <row r="161" spans="3:3" customFormat="1" ht="15" customHeight="1">
      <c r="C161" s="77"/>
    </row>
    <row r="162" spans="3:3" customFormat="1" ht="15" customHeight="1">
      <c r="C162" s="77"/>
    </row>
    <row r="163" spans="3:3" customFormat="1" ht="15" customHeight="1">
      <c r="C163" s="77"/>
    </row>
    <row r="164" spans="3:3" customFormat="1" ht="15" customHeight="1">
      <c r="C164" s="77"/>
    </row>
    <row r="165" spans="3:3" customFormat="1" ht="15" customHeight="1">
      <c r="C165" s="77"/>
    </row>
    <row r="166" spans="3:3" customFormat="1" ht="15" customHeight="1">
      <c r="C166" s="77"/>
    </row>
    <row r="167" spans="3:3" customFormat="1" ht="15" customHeight="1">
      <c r="C167" s="77"/>
    </row>
    <row r="168" spans="3:3" customFormat="1" ht="15" customHeight="1">
      <c r="C168" s="77"/>
    </row>
    <row r="169" spans="3:3" customFormat="1" ht="15" customHeight="1">
      <c r="C169" s="77"/>
    </row>
    <row r="170" spans="3:3" customFormat="1" ht="15" customHeight="1">
      <c r="C170" s="77"/>
    </row>
    <row r="171" spans="3:3" customFormat="1" ht="15" customHeight="1">
      <c r="C171" s="77"/>
    </row>
    <row r="172" spans="3:3" customFormat="1" ht="15" customHeight="1">
      <c r="C172" s="77"/>
    </row>
    <row r="173" spans="3:3" customFormat="1" ht="15" customHeight="1">
      <c r="C173" s="77"/>
    </row>
    <row r="174" spans="3:3" customFormat="1" ht="15" customHeight="1">
      <c r="C174" s="77"/>
    </row>
    <row r="175" spans="3:3" customFormat="1" ht="15" customHeight="1">
      <c r="C175" s="77"/>
    </row>
    <row r="176" spans="3:3" customFormat="1" ht="15" customHeight="1">
      <c r="C176" s="77"/>
    </row>
    <row r="177" spans="3:3" customFormat="1" ht="15" customHeight="1">
      <c r="C177" s="77"/>
    </row>
    <row r="178" spans="3:3" customFormat="1" ht="15" customHeight="1">
      <c r="C178" s="77"/>
    </row>
    <row r="179" spans="3:3" customFormat="1" ht="15" customHeight="1">
      <c r="C179" s="77"/>
    </row>
    <row r="180" spans="3:3" customFormat="1" ht="15" customHeight="1">
      <c r="C180" s="77"/>
    </row>
    <row r="181" spans="3:3" customFormat="1" ht="15" customHeight="1">
      <c r="C181" s="77"/>
    </row>
    <row r="182" spans="3:3" customFormat="1" ht="15" customHeight="1">
      <c r="C182" s="77"/>
    </row>
    <row r="183" spans="3:3" customFormat="1" ht="15" customHeight="1">
      <c r="C183" s="77"/>
    </row>
    <row r="184" spans="3:3" customFormat="1" ht="15" customHeight="1">
      <c r="C184" s="77"/>
    </row>
    <row r="185" spans="3:3" customFormat="1" ht="15" customHeight="1">
      <c r="C185" s="77"/>
    </row>
    <row r="186" spans="3:3" customFormat="1" ht="15" customHeight="1">
      <c r="C186" s="77"/>
    </row>
    <row r="187" spans="3:3" customFormat="1" ht="15" customHeight="1">
      <c r="C187" s="77"/>
    </row>
    <row r="188" spans="3:3" customFormat="1" ht="15" customHeight="1">
      <c r="C188" s="77"/>
    </row>
    <row r="189" spans="3:3" customFormat="1" ht="15" customHeight="1">
      <c r="C189" s="77"/>
    </row>
    <row r="190" spans="3:3" customFormat="1" ht="15" customHeight="1">
      <c r="C190" s="77"/>
    </row>
    <row r="191" spans="3:3" customFormat="1" ht="15" customHeight="1">
      <c r="C191" s="77"/>
    </row>
    <row r="192" spans="3:3" customFormat="1" ht="15" customHeight="1">
      <c r="C192" s="77"/>
    </row>
    <row r="193" spans="3:3" customFormat="1" ht="15" customHeight="1">
      <c r="C193" s="77"/>
    </row>
    <row r="194" spans="3:3" customFormat="1" ht="15" customHeight="1">
      <c r="C194" s="77"/>
    </row>
    <row r="195" spans="3:3" customFormat="1" ht="15" customHeight="1">
      <c r="C195" s="77"/>
    </row>
    <row r="196" spans="3:3" customFormat="1" ht="15" customHeight="1">
      <c r="C196" s="77"/>
    </row>
    <row r="197" spans="3:3" customFormat="1" ht="15" customHeight="1">
      <c r="C197" s="77"/>
    </row>
    <row r="198" spans="3:3" customFormat="1" ht="15" customHeight="1">
      <c r="C198" s="77"/>
    </row>
    <row r="199" spans="3:3" customFormat="1" ht="15" customHeight="1">
      <c r="C199" s="77"/>
    </row>
    <row r="200" spans="3:3" customFormat="1" ht="15" customHeight="1">
      <c r="C200" s="77"/>
    </row>
    <row r="201" spans="3:3" customFormat="1" ht="15" customHeight="1">
      <c r="C201" s="77"/>
    </row>
    <row r="202" spans="3:3" customFormat="1" ht="15" customHeight="1">
      <c r="C202" s="77"/>
    </row>
    <row r="203" spans="3:3" customFormat="1" ht="15" customHeight="1">
      <c r="C203" s="77"/>
    </row>
    <row r="204" spans="3:3" customFormat="1" ht="15" customHeight="1">
      <c r="C204" s="77"/>
    </row>
    <row r="205" spans="3:3" customFormat="1" ht="15" customHeight="1">
      <c r="C205" s="77"/>
    </row>
    <row r="206" spans="3:3" customFormat="1" ht="15" customHeight="1">
      <c r="C206" s="77"/>
    </row>
    <row r="207" spans="3:3" customFormat="1" ht="15" customHeight="1">
      <c r="C207" s="77"/>
    </row>
    <row r="208" spans="3:3" customFormat="1" ht="15" customHeight="1">
      <c r="C208" s="77"/>
    </row>
    <row r="209" spans="3:3" customFormat="1" ht="15" customHeight="1">
      <c r="C209" s="77"/>
    </row>
    <row r="210" spans="3:3" customFormat="1" ht="15" customHeight="1">
      <c r="C210" s="77"/>
    </row>
    <row r="211" spans="3:3" customFormat="1" ht="15" customHeight="1">
      <c r="C211" s="77"/>
    </row>
    <row r="212" spans="3:3" customFormat="1" ht="15" customHeight="1">
      <c r="C212" s="77"/>
    </row>
    <row r="213" spans="3:3" customFormat="1" ht="15" customHeight="1">
      <c r="C213" s="77"/>
    </row>
    <row r="214" spans="3:3" customFormat="1" ht="15" customHeight="1">
      <c r="C214" s="77"/>
    </row>
    <row r="215" spans="3:3" customFormat="1" ht="15" customHeight="1">
      <c r="C215" s="77"/>
    </row>
    <row r="216" spans="3:3" customFormat="1" ht="15" customHeight="1">
      <c r="C216" s="77"/>
    </row>
    <row r="217" spans="3:3" customFormat="1" ht="15" customHeight="1">
      <c r="C217" s="77"/>
    </row>
    <row r="218" spans="3:3" customFormat="1" ht="15" customHeight="1">
      <c r="C218" s="77"/>
    </row>
    <row r="219" spans="3:3" customFormat="1" ht="15" customHeight="1">
      <c r="C219" s="77"/>
    </row>
    <row r="220" spans="3:3" customFormat="1" ht="15" customHeight="1">
      <c r="C220" s="77"/>
    </row>
    <row r="221" spans="3:3" customFormat="1" ht="15" customHeight="1">
      <c r="C221" s="77"/>
    </row>
    <row r="222" spans="3:3" customFormat="1" ht="15" customHeight="1">
      <c r="C222" s="77"/>
    </row>
    <row r="223" spans="3:3" customFormat="1" ht="15" customHeight="1">
      <c r="C223" s="77"/>
    </row>
    <row r="224" spans="3:3" customFormat="1" ht="15" customHeight="1">
      <c r="C224" s="77"/>
    </row>
    <row r="225" spans="3:3" customFormat="1" ht="15" customHeight="1">
      <c r="C225" s="77"/>
    </row>
    <row r="226" spans="3:3" customFormat="1" ht="15" customHeight="1">
      <c r="C226" s="77"/>
    </row>
    <row r="227" spans="3:3" customFormat="1" ht="15" customHeight="1">
      <c r="C227" s="77"/>
    </row>
    <row r="228" spans="3:3" customFormat="1" ht="15" customHeight="1">
      <c r="C228" s="77"/>
    </row>
    <row r="229" spans="3:3" customFormat="1" ht="15" customHeight="1">
      <c r="C229" s="77"/>
    </row>
    <row r="230" spans="3:3" customFormat="1" ht="15" customHeight="1">
      <c r="C230" s="77"/>
    </row>
    <row r="231" spans="3:3" customFormat="1" ht="15" customHeight="1">
      <c r="C231" s="77"/>
    </row>
    <row r="232" spans="3:3" customFormat="1" ht="15" customHeight="1">
      <c r="C232" s="77"/>
    </row>
    <row r="233" spans="3:3" customFormat="1" ht="15" customHeight="1">
      <c r="C233" s="77"/>
    </row>
    <row r="234" spans="3:3" customFormat="1" ht="15" customHeight="1">
      <c r="C234" s="77"/>
    </row>
    <row r="235" spans="3:3" customFormat="1" ht="15" customHeight="1">
      <c r="C235" s="77"/>
    </row>
    <row r="236" spans="3:3" customFormat="1" ht="15" customHeight="1">
      <c r="C236" s="77"/>
    </row>
    <row r="237" spans="3:3" customFormat="1" ht="15" customHeight="1">
      <c r="C237" s="77"/>
    </row>
    <row r="238" spans="3:3" customFormat="1" ht="15" customHeight="1">
      <c r="C238" s="77"/>
    </row>
    <row r="239" spans="3:3" customFormat="1" ht="15" customHeight="1">
      <c r="C239" s="77"/>
    </row>
    <row r="240" spans="3:3" customFormat="1" ht="15" customHeight="1">
      <c r="C240" s="77"/>
    </row>
    <row r="241" spans="3:3" customFormat="1" ht="15" customHeight="1">
      <c r="C241" s="77"/>
    </row>
    <row r="242" spans="3:3" customFormat="1" ht="15" customHeight="1">
      <c r="C242" s="77"/>
    </row>
    <row r="243" spans="3:3" customFormat="1" ht="15" customHeight="1">
      <c r="C243" s="77"/>
    </row>
    <row r="244" spans="3:3" customFormat="1" ht="15" customHeight="1">
      <c r="C244" s="77"/>
    </row>
    <row r="245" spans="3:3" customFormat="1" ht="15" customHeight="1">
      <c r="C245" s="77"/>
    </row>
    <row r="246" spans="3:3" customFormat="1" ht="15" customHeight="1">
      <c r="C246" s="77"/>
    </row>
    <row r="247" spans="3:3" customFormat="1" ht="15" customHeight="1">
      <c r="C247" s="77"/>
    </row>
    <row r="248" spans="3:3" customFormat="1" ht="15" customHeight="1">
      <c r="C248" s="77"/>
    </row>
    <row r="249" spans="3:3" customFormat="1" ht="15" customHeight="1">
      <c r="C249" s="77"/>
    </row>
    <row r="250" spans="3:3" customFormat="1" ht="15" customHeight="1">
      <c r="C250" s="77"/>
    </row>
    <row r="251" spans="3:3" customFormat="1" ht="15" customHeight="1">
      <c r="C251" s="77"/>
    </row>
    <row r="252" spans="3:3" customFormat="1" ht="15" customHeight="1">
      <c r="C252" s="77"/>
    </row>
    <row r="253" spans="3:3" customFormat="1" ht="15" customHeight="1">
      <c r="C253" s="77"/>
    </row>
    <row r="254" spans="3:3" customFormat="1" ht="15" customHeight="1">
      <c r="C254" s="77"/>
    </row>
    <row r="255" spans="3:3" customFormat="1" ht="15" customHeight="1">
      <c r="C255" s="77"/>
    </row>
    <row r="256" spans="3:3" customFormat="1" ht="15" customHeight="1">
      <c r="C256" s="77"/>
    </row>
    <row r="257" spans="3:3" customFormat="1" ht="15" customHeight="1">
      <c r="C257" s="77"/>
    </row>
    <row r="258" spans="3:3" customFormat="1" ht="15" customHeight="1">
      <c r="C258" s="77"/>
    </row>
    <row r="259" spans="3:3" customFormat="1" ht="15" customHeight="1">
      <c r="C259" s="77"/>
    </row>
    <row r="260" spans="3:3" customFormat="1" ht="15" customHeight="1">
      <c r="C260" s="77"/>
    </row>
    <row r="261" spans="3:3" customFormat="1" ht="15" customHeight="1">
      <c r="C261" s="77"/>
    </row>
    <row r="262" spans="3:3" customFormat="1" ht="15" customHeight="1">
      <c r="C262" s="77"/>
    </row>
    <row r="263" spans="3:3" customFormat="1" ht="15" customHeight="1">
      <c r="C263" s="77"/>
    </row>
    <row r="264" spans="3:3" customFormat="1" ht="15" customHeight="1">
      <c r="C264" s="77"/>
    </row>
    <row r="265" spans="3:3" customFormat="1" ht="15" customHeight="1">
      <c r="C265" s="77"/>
    </row>
    <row r="266" spans="3:3" customFormat="1" ht="15" customHeight="1">
      <c r="C266" s="77"/>
    </row>
    <row r="267" spans="3:3" customFormat="1" ht="15" customHeight="1">
      <c r="C267" s="77"/>
    </row>
    <row r="268" spans="3:3" customFormat="1" ht="15" customHeight="1">
      <c r="C268" s="77"/>
    </row>
    <row r="269" spans="3:3" customFormat="1" ht="15" customHeight="1">
      <c r="C269" s="77"/>
    </row>
    <row r="270" spans="3:3" customFormat="1" ht="15" customHeight="1">
      <c r="C270" s="77"/>
    </row>
    <row r="271" spans="3:3" customFormat="1" ht="15" customHeight="1">
      <c r="C271" s="77"/>
    </row>
    <row r="272" spans="3:3" customFormat="1" ht="15" customHeight="1">
      <c r="C272" s="77"/>
    </row>
    <row r="273" spans="3:3" customFormat="1" ht="15" customHeight="1">
      <c r="C273" s="77"/>
    </row>
    <row r="274" spans="3:3" customFormat="1" ht="15" customHeight="1">
      <c r="C274" s="77"/>
    </row>
    <row r="275" spans="3:3" customFormat="1" ht="15" customHeight="1">
      <c r="C275" s="77"/>
    </row>
    <row r="276" spans="3:3" customFormat="1" ht="15" customHeight="1">
      <c r="C276" s="77"/>
    </row>
    <row r="277" spans="3:3" customFormat="1" ht="15" customHeight="1">
      <c r="C277" s="77"/>
    </row>
    <row r="278" spans="3:3" customFormat="1" ht="15" customHeight="1">
      <c r="C278" s="77"/>
    </row>
    <row r="279" spans="3:3" customFormat="1" ht="15" customHeight="1">
      <c r="C279" s="77"/>
    </row>
    <row r="280" spans="3:3" customFormat="1" ht="15" customHeight="1">
      <c r="C280" s="77"/>
    </row>
    <row r="281" spans="3:3" customFormat="1" ht="15" customHeight="1">
      <c r="C281" s="77"/>
    </row>
    <row r="282" spans="3:3" customFormat="1" ht="15" customHeight="1">
      <c r="C282" s="77"/>
    </row>
    <row r="283" spans="3:3" customFormat="1" ht="15" customHeight="1">
      <c r="C283" s="77"/>
    </row>
    <row r="284" spans="3:3" customFormat="1" ht="15" customHeight="1">
      <c r="C284" s="77"/>
    </row>
    <row r="285" spans="3:3" customFormat="1" ht="15" customHeight="1">
      <c r="C285" s="77"/>
    </row>
    <row r="286" spans="3:3" customFormat="1" ht="15" customHeight="1">
      <c r="C286" s="77"/>
    </row>
    <row r="287" spans="3:3" customFormat="1" ht="15" customHeight="1">
      <c r="C287" s="77"/>
    </row>
    <row r="288" spans="3:3" customFormat="1" ht="15" customHeight="1">
      <c r="C288" s="77"/>
    </row>
    <row r="289" spans="3:3" customFormat="1" ht="15" customHeight="1">
      <c r="C289" s="77"/>
    </row>
    <row r="290" spans="3:3" customFormat="1" ht="15" customHeight="1">
      <c r="C290" s="77"/>
    </row>
    <row r="291" spans="3:3" customFormat="1" ht="15" customHeight="1">
      <c r="C291" s="77"/>
    </row>
    <row r="292" spans="3:3" customFormat="1" ht="15" customHeight="1">
      <c r="C292" s="77"/>
    </row>
    <row r="293" spans="3:3" customFormat="1" ht="15" customHeight="1">
      <c r="C293" s="77"/>
    </row>
    <row r="294" spans="3:3" customFormat="1" ht="15" customHeight="1">
      <c r="C294" s="77"/>
    </row>
    <row r="295" spans="3:3" customFormat="1" ht="15" customHeight="1">
      <c r="C295" s="77"/>
    </row>
    <row r="296" spans="3:3" customFormat="1" ht="15" customHeight="1">
      <c r="C296" s="77"/>
    </row>
    <row r="297" spans="3:3" customFormat="1" ht="15" customHeight="1">
      <c r="C297" s="77"/>
    </row>
    <row r="298" spans="3:3" customFormat="1" ht="15" customHeight="1">
      <c r="C298" s="77"/>
    </row>
    <row r="299" spans="3:3" customFormat="1" ht="15" customHeight="1">
      <c r="C299" s="77"/>
    </row>
    <row r="300" spans="3:3" customFormat="1" ht="15" customHeight="1">
      <c r="C300" s="77"/>
    </row>
    <row r="301" spans="3:3" customFormat="1" ht="15" customHeight="1">
      <c r="C301" s="77"/>
    </row>
    <row r="302" spans="3:3" customFormat="1" ht="15" customHeight="1">
      <c r="C302" s="77"/>
    </row>
    <row r="303" spans="3:3" customFormat="1" ht="15" customHeight="1">
      <c r="C303" s="77"/>
    </row>
    <row r="304" spans="3:3" customFormat="1" ht="15" customHeight="1">
      <c r="C304" s="77"/>
    </row>
    <row r="305" spans="3:3" customFormat="1" ht="15" customHeight="1">
      <c r="C305" s="77"/>
    </row>
    <row r="306" spans="3:3" customFormat="1" ht="15" customHeight="1">
      <c r="C306" s="77"/>
    </row>
    <row r="307" spans="3:3" customFormat="1" ht="15" customHeight="1">
      <c r="C307" s="77"/>
    </row>
    <row r="308" spans="3:3" customFormat="1" ht="15" customHeight="1">
      <c r="C308" s="77"/>
    </row>
    <row r="309" spans="3:3" customFormat="1" ht="15" customHeight="1">
      <c r="C309" s="77"/>
    </row>
    <row r="310" spans="3:3" customFormat="1" ht="15" customHeight="1">
      <c r="C310" s="77"/>
    </row>
    <row r="311" spans="3:3" customFormat="1" ht="15" customHeight="1">
      <c r="C311" s="77"/>
    </row>
    <row r="312" spans="3:3" customFormat="1" ht="15" customHeight="1">
      <c r="C312" s="77"/>
    </row>
    <row r="313" spans="3:3" customFormat="1" ht="15" customHeight="1">
      <c r="C313" s="77"/>
    </row>
    <row r="314" spans="3:3" customFormat="1" ht="15" customHeight="1">
      <c r="C314" s="77"/>
    </row>
    <row r="315" spans="3:3" customFormat="1" ht="15" customHeight="1">
      <c r="C315" s="77"/>
    </row>
    <row r="316" spans="3:3" customFormat="1" ht="15" customHeight="1">
      <c r="C316" s="77"/>
    </row>
    <row r="317" spans="3:3" customFormat="1" ht="15" customHeight="1">
      <c r="C317" s="77"/>
    </row>
    <row r="318" spans="3:3" customFormat="1" ht="15" customHeight="1">
      <c r="C318" s="77"/>
    </row>
    <row r="319" spans="3:3" customFormat="1" ht="15" customHeight="1">
      <c r="C319" s="77"/>
    </row>
    <row r="320" spans="3:3" customFormat="1" ht="15" customHeight="1">
      <c r="C320" s="77"/>
    </row>
    <row r="321" spans="3:3" customFormat="1" ht="15" customHeight="1">
      <c r="C321" s="77"/>
    </row>
    <row r="322" spans="3:3" customFormat="1" ht="15" customHeight="1">
      <c r="C322" s="77"/>
    </row>
    <row r="323" spans="3:3" customFormat="1" ht="15" customHeight="1">
      <c r="C323" s="77"/>
    </row>
    <row r="324" spans="3:3" customFormat="1" ht="15" customHeight="1">
      <c r="C324" s="77"/>
    </row>
    <row r="325" spans="3:3" customFormat="1" ht="15" customHeight="1">
      <c r="C325" s="77"/>
    </row>
    <row r="326" spans="3:3" customFormat="1" ht="15" customHeight="1">
      <c r="C326" s="77"/>
    </row>
    <row r="327" spans="3:3" customFormat="1" ht="15" customHeight="1">
      <c r="C327" s="77"/>
    </row>
    <row r="328" spans="3:3" customFormat="1" ht="15" customHeight="1">
      <c r="C328" s="77"/>
    </row>
    <row r="329" spans="3:3" customFormat="1" ht="15" customHeight="1">
      <c r="C329" s="77"/>
    </row>
    <row r="330" spans="3:3" customFormat="1" ht="15" customHeight="1">
      <c r="C330" s="77"/>
    </row>
    <row r="331" spans="3:3" customFormat="1" ht="15" customHeight="1">
      <c r="C331" s="77"/>
    </row>
    <row r="332" spans="3:3" customFormat="1" ht="15" customHeight="1">
      <c r="C332" s="77"/>
    </row>
    <row r="333" spans="3:3" customFormat="1" ht="15" customHeight="1">
      <c r="C333" s="77"/>
    </row>
    <row r="334" spans="3:3" customFormat="1" ht="15" customHeight="1">
      <c r="C334" s="77"/>
    </row>
    <row r="335" spans="3:3" customFormat="1" ht="15" customHeight="1">
      <c r="C335" s="77"/>
    </row>
    <row r="336" spans="3:3" customFormat="1" ht="15" customHeight="1">
      <c r="C336" s="77"/>
    </row>
    <row r="337" spans="3:3" customFormat="1" ht="15" customHeight="1">
      <c r="C337" s="77"/>
    </row>
    <row r="338" spans="3:3" customFormat="1" ht="15" customHeight="1">
      <c r="C338" s="77"/>
    </row>
    <row r="339" spans="3:3" customFormat="1" ht="15" customHeight="1">
      <c r="C339" s="77"/>
    </row>
    <row r="340" spans="3:3" customFormat="1" ht="15" customHeight="1">
      <c r="C340" s="77"/>
    </row>
    <row r="341" spans="3:3" customFormat="1" ht="15" customHeight="1">
      <c r="C341" s="77"/>
    </row>
    <row r="342" spans="3:3" customFormat="1" ht="15" customHeight="1">
      <c r="C342" s="77"/>
    </row>
    <row r="343" spans="3:3" customFormat="1" ht="15" customHeight="1">
      <c r="C343" s="77"/>
    </row>
    <row r="344" spans="3:3" customFormat="1" ht="15" customHeight="1">
      <c r="C344" s="77"/>
    </row>
    <row r="345" spans="3:3" customFormat="1" ht="15" customHeight="1">
      <c r="C345" s="77"/>
    </row>
    <row r="346" spans="3:3" customFormat="1" ht="15" customHeight="1">
      <c r="C346" s="77"/>
    </row>
    <row r="347" spans="3:3" customFormat="1" ht="15" customHeight="1">
      <c r="C347" s="77"/>
    </row>
    <row r="348" spans="3:3" customFormat="1" ht="15" customHeight="1">
      <c r="C348" s="77"/>
    </row>
    <row r="349" spans="3:3" customFormat="1" ht="15" customHeight="1">
      <c r="C349" s="77"/>
    </row>
    <row r="350" spans="3:3" customFormat="1" ht="15" customHeight="1">
      <c r="C350" s="77"/>
    </row>
    <row r="351" spans="3:3" customFormat="1" ht="15" customHeight="1">
      <c r="C351" s="77"/>
    </row>
    <row r="352" spans="3:3" customFormat="1" ht="15" customHeight="1">
      <c r="C352" s="77"/>
    </row>
    <row r="353" spans="3:3" customFormat="1" ht="15" customHeight="1">
      <c r="C353" s="77"/>
    </row>
    <row r="354" spans="3:3" customFormat="1" ht="15" customHeight="1">
      <c r="C354" s="77"/>
    </row>
    <row r="355" spans="3:3" customFormat="1" ht="15" customHeight="1">
      <c r="C355" s="77"/>
    </row>
    <row r="356" spans="3:3" customFormat="1" ht="15" customHeight="1">
      <c r="C356" s="77"/>
    </row>
    <row r="357" spans="3:3" customFormat="1" ht="15" customHeight="1">
      <c r="C357" s="77"/>
    </row>
    <row r="358" spans="3:3" customFormat="1" ht="15" customHeight="1">
      <c r="C358" s="77"/>
    </row>
    <row r="359" spans="3:3" customFormat="1" ht="15" customHeight="1">
      <c r="C359" s="77"/>
    </row>
    <row r="360" spans="3:3" customFormat="1" ht="15" customHeight="1">
      <c r="C360" s="77"/>
    </row>
    <row r="361" spans="3:3" customFormat="1" ht="15" customHeight="1">
      <c r="C361" s="77"/>
    </row>
    <row r="362" spans="3:3" customFormat="1" ht="15" customHeight="1">
      <c r="C362" s="77"/>
    </row>
    <row r="363" spans="3:3" customFormat="1" ht="15" customHeight="1">
      <c r="C363" s="77"/>
    </row>
    <row r="364" spans="3:3" customFormat="1" ht="15" customHeight="1">
      <c r="C364" s="77"/>
    </row>
    <row r="365" spans="3:3" customFormat="1" ht="15" customHeight="1">
      <c r="C365" s="77"/>
    </row>
    <row r="366" spans="3:3" customFormat="1" ht="15" customHeight="1">
      <c r="C366" s="77"/>
    </row>
    <row r="367" spans="3:3" customFormat="1" ht="15" customHeight="1">
      <c r="C367" s="77"/>
    </row>
    <row r="368" spans="3:3" customFormat="1" ht="15" customHeight="1">
      <c r="C368" s="77"/>
    </row>
    <row r="369" spans="3:3" customFormat="1" ht="15" customHeight="1">
      <c r="C369" s="77"/>
    </row>
    <row r="370" spans="3:3" customFormat="1" ht="15" customHeight="1">
      <c r="C370" s="77"/>
    </row>
    <row r="371" spans="3:3" customFormat="1" ht="15" customHeight="1">
      <c r="C371" s="77"/>
    </row>
    <row r="372" spans="3:3" customFormat="1" ht="15" customHeight="1">
      <c r="C372" s="77"/>
    </row>
    <row r="373" spans="3:3" customFormat="1" ht="15" customHeight="1">
      <c r="C373" s="77"/>
    </row>
    <row r="374" spans="3:3" customFormat="1" ht="15" customHeight="1">
      <c r="C374" s="77"/>
    </row>
    <row r="375" spans="3:3" customFormat="1" ht="15" customHeight="1">
      <c r="C375" s="77"/>
    </row>
    <row r="376" spans="3:3" customFormat="1" ht="15" customHeight="1">
      <c r="C376" s="77"/>
    </row>
    <row r="377" spans="3:3" customFormat="1" ht="15" customHeight="1">
      <c r="C377" s="77"/>
    </row>
    <row r="378" spans="3:3" customFormat="1" ht="15" customHeight="1">
      <c r="C378" s="77"/>
    </row>
    <row r="379" spans="3:3" customFormat="1" ht="15" customHeight="1">
      <c r="C379" s="77"/>
    </row>
    <row r="380" spans="3:3" customFormat="1" ht="15" customHeight="1">
      <c r="C380" s="77"/>
    </row>
    <row r="381" spans="3:3" customFormat="1" ht="15" customHeight="1">
      <c r="C381" s="77"/>
    </row>
    <row r="382" spans="3:3" customFormat="1" ht="15" customHeight="1">
      <c r="C382" s="77"/>
    </row>
    <row r="383" spans="3:3" customFormat="1" ht="15" customHeight="1">
      <c r="C383" s="77"/>
    </row>
    <row r="384" spans="3:3" customFormat="1" ht="15" customHeight="1">
      <c r="C384" s="77"/>
    </row>
    <row r="385" spans="3:3" customFormat="1" ht="15" customHeight="1">
      <c r="C385" s="77"/>
    </row>
    <row r="386" spans="3:3" customFormat="1" ht="15" customHeight="1">
      <c r="C386" s="77"/>
    </row>
    <row r="387" spans="3:3" customFormat="1" ht="15" customHeight="1">
      <c r="C387" s="77"/>
    </row>
    <row r="388" spans="3:3" customFormat="1" ht="15" customHeight="1">
      <c r="C388" s="77"/>
    </row>
    <row r="389" spans="3:3" customFormat="1" ht="15" customHeight="1">
      <c r="C389" s="77"/>
    </row>
    <row r="390" spans="3:3" customFormat="1" ht="15" customHeight="1">
      <c r="C390" s="77"/>
    </row>
    <row r="391" spans="3:3" customFormat="1" ht="15" customHeight="1">
      <c r="C391" s="77"/>
    </row>
    <row r="392" spans="3:3" customFormat="1" ht="15" customHeight="1">
      <c r="C392" s="77"/>
    </row>
    <row r="393" spans="3:3" customFormat="1" ht="15" customHeight="1">
      <c r="C393" s="77"/>
    </row>
    <row r="394" spans="3:3" customFormat="1" ht="15" customHeight="1">
      <c r="C394" s="77"/>
    </row>
    <row r="395" spans="3:3" customFormat="1" ht="15" customHeight="1">
      <c r="C395" s="77"/>
    </row>
    <row r="396" spans="3:3" customFormat="1" ht="15" customHeight="1">
      <c r="C396" s="77"/>
    </row>
    <row r="397" spans="3:3" customFormat="1" ht="15" customHeight="1">
      <c r="C397" s="77"/>
    </row>
    <row r="398" spans="3:3" customFormat="1" ht="15" customHeight="1">
      <c r="C398" s="77"/>
    </row>
    <row r="399" spans="3:3" customFormat="1" ht="15" customHeight="1">
      <c r="C399" s="77"/>
    </row>
    <row r="400" spans="3:3" customFormat="1" ht="15" customHeight="1">
      <c r="C400" s="77"/>
    </row>
    <row r="401" spans="3:3" customFormat="1" ht="15" customHeight="1">
      <c r="C401" s="77"/>
    </row>
    <row r="402" spans="3:3" customFormat="1" ht="15" customHeight="1">
      <c r="C402" s="77"/>
    </row>
    <row r="403" spans="3:3" customFormat="1" ht="15" customHeight="1">
      <c r="C403" s="77"/>
    </row>
    <row r="404" spans="3:3" customFormat="1" ht="15" customHeight="1">
      <c r="C404" s="77"/>
    </row>
    <row r="405" spans="3:3" customFormat="1" ht="15" customHeight="1">
      <c r="C405" s="77"/>
    </row>
    <row r="406" spans="3:3" customFormat="1" ht="15" customHeight="1">
      <c r="C406" s="77"/>
    </row>
    <row r="407" spans="3:3" customFormat="1" ht="15" customHeight="1">
      <c r="C407" s="77"/>
    </row>
    <row r="408" spans="3:3" customFormat="1" ht="15" customHeight="1">
      <c r="C408" s="77"/>
    </row>
    <row r="409" spans="3:3" customFormat="1" ht="15" customHeight="1">
      <c r="C409" s="77"/>
    </row>
    <row r="410" spans="3:3" customFormat="1" ht="15" customHeight="1">
      <c r="C410" s="77"/>
    </row>
    <row r="411" spans="3:3" customFormat="1" ht="15" customHeight="1">
      <c r="C411" s="77"/>
    </row>
    <row r="412" spans="3:3" customFormat="1" ht="15" customHeight="1">
      <c r="C412" s="77"/>
    </row>
    <row r="413" spans="3:3" customFormat="1" ht="15" customHeight="1">
      <c r="C413" s="77"/>
    </row>
    <row r="414" spans="3:3" customFormat="1" ht="15" customHeight="1">
      <c r="C414" s="77"/>
    </row>
    <row r="415" spans="3:3" customFormat="1" ht="15" customHeight="1">
      <c r="C415" s="77"/>
    </row>
    <row r="416" spans="3:3" customFormat="1" ht="15" customHeight="1">
      <c r="C416" s="77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76C36-C846-4069-8DAF-545C07C41A51}">
  <dimension ref="A1:AB448"/>
  <sheetViews>
    <sheetView zoomScaleNormal="100" workbookViewId="0">
      <pane xSplit="4" ySplit="2" topLeftCell="E3" activePane="bottomRight" state="frozen"/>
      <selection pane="bottomRight" activeCell="E3" sqref="E3"/>
      <selection pane="bottomLeft" activeCell="A3" sqref="A3"/>
      <selection pane="topRight" activeCell="E1" sqref="E1"/>
    </sheetView>
  </sheetViews>
  <sheetFormatPr defaultColWidth="13.85546875" defaultRowHeight="15" customHeight="1"/>
  <cols>
    <col min="1" max="1" width="1.5703125" style="15" customWidth="1"/>
    <col min="2" max="2" width="27.28515625" style="16" customWidth="1"/>
    <col min="3" max="4" width="10.140625" style="16" customWidth="1"/>
    <col min="5" max="5" width="4.7109375" customWidth="1"/>
  </cols>
  <sheetData>
    <row r="1" spans="1:28" s="46" customFormat="1" ht="45" customHeight="1">
      <c r="A1" s="5" t="str">
        <f>Info!A1</f>
        <v>Renewable Energy Modeling</v>
      </c>
      <c r="B1" s="10"/>
      <c r="C1" s="84"/>
      <c r="D1" s="10"/>
      <c r="E1" s="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8" s="35" customFormat="1" ht="30" customHeight="1">
      <c r="A2" s="14" t="e">
        <f ca="1">RIGHT(CELL("filename",A1),LEN(CELL("filename",A1))-SEARCH("]",CELL("filename", A1)))</f>
        <v>#VALUE!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 t="shared" ref="G2:AA2" si="0">EDATE(F2,12)</f>
        <v>55518</v>
      </c>
      <c r="H2" s="11">
        <f t="shared" si="0"/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8" ht="15" customHeight="1">
      <c r="A3" s="82"/>
      <c r="B3" s="77" t="str">
        <f>"all in "&amp;Local_currency&amp;" 000s unless stated"</f>
        <v>all in GBP 000s unless stated</v>
      </c>
      <c r="C3"/>
      <c r="D3" s="77"/>
    </row>
    <row r="4" spans="1:28" ht="15" customHeight="1">
      <c r="A4" s="82"/>
      <c r="B4" s="77"/>
      <c r="C4"/>
      <c r="D4" s="77"/>
    </row>
    <row r="5" spans="1:28" ht="15" customHeight="1">
      <c r="A5" s="82" t="s">
        <v>121</v>
      </c>
      <c r="B5"/>
      <c r="C5"/>
      <c r="D5"/>
    </row>
    <row r="6" spans="1:28" ht="15" customHeight="1">
      <c r="A6"/>
      <c r="B6" t="s">
        <v>122</v>
      </c>
      <c r="C6"/>
      <c r="D6" s="79"/>
    </row>
    <row r="7" spans="1:28" ht="15" customHeight="1">
      <c r="A7" s="82"/>
      <c r="B7" t="s">
        <v>165</v>
      </c>
      <c r="C7"/>
      <c r="D7" s="79"/>
    </row>
    <row r="8" spans="1:28" ht="15" customHeight="1">
      <c r="A8" s="82"/>
      <c r="B8"/>
      <c r="C8"/>
      <c r="D8" s="79"/>
    </row>
    <row r="9" spans="1:28" ht="15" customHeight="1">
      <c r="A9" s="82" t="s">
        <v>125</v>
      </c>
      <c r="B9"/>
      <c r="C9"/>
      <c r="D9"/>
    </row>
    <row r="10" spans="1:28" ht="15" customHeight="1">
      <c r="A10" s="82"/>
      <c r="B10" t="s">
        <v>126</v>
      </c>
      <c r="C10"/>
      <c r="D10" s="67"/>
      <c r="E10" s="83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</row>
    <row r="11" spans="1:28" ht="15" customHeight="1">
      <c r="A11" s="82"/>
      <c r="B11"/>
      <c r="C11"/>
      <c r="D11"/>
    </row>
    <row r="12" spans="1:28" ht="15" customHeight="1">
      <c r="A12" s="82" t="s">
        <v>166</v>
      </c>
      <c r="B12" s="77"/>
      <c r="C12"/>
      <c r="D12" s="77"/>
    </row>
    <row r="13" spans="1:28" ht="15" customHeight="1">
      <c r="A13" s="82"/>
      <c r="B13" t="s">
        <v>63</v>
      </c>
      <c r="C13"/>
      <c r="D13" s="77"/>
      <c r="F13" s="90">
        <f t="shared" ref="F13:N13" si="1">F40</f>
        <v>0</v>
      </c>
      <c r="G13" s="90">
        <f t="shared" si="1"/>
        <v>0</v>
      </c>
      <c r="H13" s="90">
        <f t="shared" si="1"/>
        <v>0</v>
      </c>
      <c r="I13" s="90">
        <f t="shared" si="1"/>
        <v>0</v>
      </c>
      <c r="J13" s="90">
        <f t="shared" si="1"/>
        <v>0</v>
      </c>
      <c r="K13" s="90">
        <f t="shared" si="1"/>
        <v>0</v>
      </c>
      <c r="L13" s="90">
        <f t="shared" si="1"/>
        <v>0</v>
      </c>
      <c r="M13" s="90">
        <f t="shared" si="1"/>
        <v>0</v>
      </c>
      <c r="N13" s="90">
        <f t="shared" si="1"/>
        <v>0</v>
      </c>
      <c r="O13" s="90">
        <f t="shared" ref="O13:AA13" si="2">O40</f>
        <v>0</v>
      </c>
      <c r="P13" s="90">
        <f t="shared" si="2"/>
        <v>0</v>
      </c>
      <c r="Q13" s="90">
        <f t="shared" si="2"/>
        <v>0</v>
      </c>
      <c r="R13" s="90">
        <f t="shared" si="2"/>
        <v>0</v>
      </c>
      <c r="S13" s="90">
        <f t="shared" si="2"/>
        <v>0</v>
      </c>
      <c r="T13" s="90">
        <f t="shared" si="2"/>
        <v>0</v>
      </c>
      <c r="U13" s="90">
        <f t="shared" si="2"/>
        <v>0</v>
      </c>
      <c r="V13" s="90">
        <f t="shared" si="2"/>
        <v>0</v>
      </c>
      <c r="W13" s="90">
        <f t="shared" si="2"/>
        <v>0</v>
      </c>
      <c r="X13" s="90">
        <f t="shared" si="2"/>
        <v>0</v>
      </c>
      <c r="Y13" s="90">
        <f t="shared" si="2"/>
        <v>0</v>
      </c>
      <c r="Z13" s="90">
        <f t="shared" si="2"/>
        <v>0</v>
      </c>
      <c r="AA13" s="90">
        <f t="shared" si="2"/>
        <v>0</v>
      </c>
      <c r="AB13" t="s">
        <v>167</v>
      </c>
    </row>
    <row r="14" spans="1:28" ht="15" customHeight="1">
      <c r="A14" s="82"/>
      <c r="B14" t="s">
        <v>165</v>
      </c>
      <c r="C14"/>
      <c r="D14" s="77"/>
      <c r="F14" s="90">
        <f t="shared" ref="F14:N14" si="3">F42</f>
        <v>0</v>
      </c>
      <c r="G14" s="90">
        <f t="shared" si="3"/>
        <v>0</v>
      </c>
      <c r="H14" s="90">
        <f t="shared" si="3"/>
        <v>0</v>
      </c>
      <c r="I14" s="90">
        <f t="shared" si="3"/>
        <v>0</v>
      </c>
      <c r="J14" s="90">
        <f t="shared" si="3"/>
        <v>0</v>
      </c>
      <c r="K14" s="90">
        <f t="shared" si="3"/>
        <v>0</v>
      </c>
      <c r="L14" s="90">
        <f t="shared" si="3"/>
        <v>0</v>
      </c>
      <c r="M14" s="90">
        <f t="shared" si="3"/>
        <v>0</v>
      </c>
      <c r="N14" s="90">
        <f t="shared" si="3"/>
        <v>0</v>
      </c>
      <c r="O14" s="90">
        <f t="shared" ref="O14:AA14" si="4">O42</f>
        <v>0</v>
      </c>
      <c r="P14" s="90">
        <f t="shared" si="4"/>
        <v>0</v>
      </c>
      <c r="Q14" s="90">
        <f t="shared" si="4"/>
        <v>0</v>
      </c>
      <c r="R14" s="90">
        <f t="shared" si="4"/>
        <v>0</v>
      </c>
      <c r="S14" s="90">
        <f t="shared" si="4"/>
        <v>0</v>
      </c>
      <c r="T14" s="90">
        <f t="shared" si="4"/>
        <v>0</v>
      </c>
      <c r="U14" s="90">
        <f t="shared" si="4"/>
        <v>0</v>
      </c>
      <c r="V14" s="90">
        <f t="shared" si="4"/>
        <v>0</v>
      </c>
      <c r="W14" s="90">
        <f t="shared" si="4"/>
        <v>0</v>
      </c>
      <c r="X14" s="90">
        <f t="shared" si="4"/>
        <v>0</v>
      </c>
      <c r="Y14" s="90">
        <f t="shared" si="4"/>
        <v>0</v>
      </c>
      <c r="Z14" s="90">
        <f t="shared" si="4"/>
        <v>0</v>
      </c>
      <c r="AA14" s="90">
        <f t="shared" si="4"/>
        <v>0</v>
      </c>
    </row>
    <row r="15" spans="1:28" ht="15" customHeight="1">
      <c r="A15" s="82"/>
      <c r="B15" t="s">
        <v>168</v>
      </c>
      <c r="C15"/>
      <c r="D15" s="77"/>
      <c r="F15" s="90">
        <f t="shared" ref="F15:N15" si="5">F43</f>
        <v>0</v>
      </c>
      <c r="G15" s="90">
        <f t="shared" si="5"/>
        <v>0</v>
      </c>
      <c r="H15" s="90">
        <f t="shared" si="5"/>
        <v>0</v>
      </c>
      <c r="I15" s="90">
        <f t="shared" si="5"/>
        <v>0</v>
      </c>
      <c r="J15" s="90">
        <f t="shared" si="5"/>
        <v>0</v>
      </c>
      <c r="K15" s="90">
        <f t="shared" si="5"/>
        <v>0</v>
      </c>
      <c r="L15" s="90">
        <f t="shared" si="5"/>
        <v>0</v>
      </c>
      <c r="M15" s="90">
        <f t="shared" si="5"/>
        <v>0</v>
      </c>
      <c r="N15" s="90">
        <f t="shared" si="5"/>
        <v>0</v>
      </c>
      <c r="O15" s="90">
        <f t="shared" ref="O15:AA15" si="6">O43</f>
        <v>0</v>
      </c>
      <c r="P15" s="90">
        <f t="shared" si="6"/>
        <v>0</v>
      </c>
      <c r="Q15" s="90">
        <f t="shared" si="6"/>
        <v>0</v>
      </c>
      <c r="R15" s="90">
        <f t="shared" si="6"/>
        <v>0</v>
      </c>
      <c r="S15" s="90">
        <f t="shared" si="6"/>
        <v>0</v>
      </c>
      <c r="T15" s="90">
        <f t="shared" si="6"/>
        <v>0</v>
      </c>
      <c r="U15" s="90">
        <f t="shared" si="6"/>
        <v>0</v>
      </c>
      <c r="V15" s="90">
        <f t="shared" si="6"/>
        <v>0</v>
      </c>
      <c r="W15" s="90">
        <f t="shared" si="6"/>
        <v>0</v>
      </c>
      <c r="X15" s="90">
        <f t="shared" si="6"/>
        <v>0</v>
      </c>
      <c r="Y15" s="90">
        <f t="shared" si="6"/>
        <v>0</v>
      </c>
      <c r="Z15" s="90">
        <f t="shared" si="6"/>
        <v>0</v>
      </c>
      <c r="AA15" s="90">
        <f t="shared" si="6"/>
        <v>0</v>
      </c>
    </row>
    <row r="16" spans="1:28" ht="15" customHeight="1">
      <c r="A16" s="82"/>
      <c r="B16" t="s">
        <v>169</v>
      </c>
      <c r="C16"/>
      <c r="D16" s="77"/>
      <c r="F16" s="90">
        <f t="shared" ref="F16:N16" si="7">SUM(F13:F15)</f>
        <v>0</v>
      </c>
      <c r="G16" s="90">
        <f t="shared" si="7"/>
        <v>0</v>
      </c>
      <c r="H16" s="90">
        <f t="shared" si="7"/>
        <v>0</v>
      </c>
      <c r="I16" s="90">
        <f t="shared" si="7"/>
        <v>0</v>
      </c>
      <c r="J16" s="90">
        <f t="shared" si="7"/>
        <v>0</v>
      </c>
      <c r="K16" s="90">
        <f t="shared" si="7"/>
        <v>0</v>
      </c>
      <c r="L16" s="90">
        <f t="shared" si="7"/>
        <v>0</v>
      </c>
      <c r="M16" s="90">
        <f t="shared" si="7"/>
        <v>0</v>
      </c>
      <c r="N16" s="90">
        <f t="shared" si="7"/>
        <v>0</v>
      </c>
      <c r="O16" s="90">
        <f t="shared" ref="O16:AA16" si="8">SUM(O13:O15)</f>
        <v>0</v>
      </c>
      <c r="P16" s="90">
        <f t="shared" si="8"/>
        <v>0</v>
      </c>
      <c r="Q16" s="90">
        <f t="shared" si="8"/>
        <v>0</v>
      </c>
      <c r="R16" s="90">
        <f t="shared" si="8"/>
        <v>0</v>
      </c>
      <c r="S16" s="90">
        <f t="shared" si="8"/>
        <v>0</v>
      </c>
      <c r="T16" s="90">
        <f t="shared" si="8"/>
        <v>0</v>
      </c>
      <c r="U16" s="90">
        <f t="shared" si="8"/>
        <v>0</v>
      </c>
      <c r="V16" s="90">
        <f t="shared" si="8"/>
        <v>0</v>
      </c>
      <c r="W16" s="90">
        <f t="shared" si="8"/>
        <v>0</v>
      </c>
      <c r="X16" s="90">
        <f t="shared" si="8"/>
        <v>0</v>
      </c>
      <c r="Y16" s="90">
        <f t="shared" si="8"/>
        <v>0</v>
      </c>
      <c r="Z16" s="90">
        <f t="shared" si="8"/>
        <v>0</v>
      </c>
      <c r="AA16" s="90">
        <f t="shared" si="8"/>
        <v>0</v>
      </c>
    </row>
    <row r="17" spans="1:27" ht="15" customHeight="1">
      <c r="A17" s="82"/>
      <c r="B17"/>
      <c r="C17"/>
      <c r="D17" s="77"/>
      <c r="H17" s="81"/>
    </row>
    <row r="18" spans="1:27" ht="15" customHeight="1">
      <c r="A18" s="82"/>
      <c r="B18" t="s">
        <v>170</v>
      </c>
      <c r="C18"/>
      <c r="D18" s="77"/>
      <c r="F18" s="90">
        <f t="shared" ref="F18:N18" si="9">F60</f>
        <v>0</v>
      </c>
      <c r="G18" s="90">
        <f t="shared" si="9"/>
        <v>0</v>
      </c>
      <c r="H18" s="90">
        <f t="shared" si="9"/>
        <v>0</v>
      </c>
      <c r="I18" s="90">
        <f t="shared" si="9"/>
        <v>0</v>
      </c>
      <c r="J18" s="90">
        <f t="shared" si="9"/>
        <v>0</v>
      </c>
      <c r="K18" s="90">
        <f t="shared" si="9"/>
        <v>0</v>
      </c>
      <c r="L18" s="90">
        <f t="shared" si="9"/>
        <v>0</v>
      </c>
      <c r="M18" s="90">
        <f t="shared" si="9"/>
        <v>0</v>
      </c>
      <c r="N18" s="90">
        <f t="shared" si="9"/>
        <v>0</v>
      </c>
      <c r="O18" s="90">
        <f t="shared" ref="O18:AA18" si="10">O60</f>
        <v>0</v>
      </c>
      <c r="P18" s="90">
        <f t="shared" si="10"/>
        <v>0</v>
      </c>
      <c r="Q18" s="90">
        <f t="shared" si="10"/>
        <v>0</v>
      </c>
      <c r="R18" s="90">
        <f t="shared" si="10"/>
        <v>0</v>
      </c>
      <c r="S18" s="90">
        <f t="shared" si="10"/>
        <v>0</v>
      </c>
      <c r="T18" s="90">
        <f t="shared" si="10"/>
        <v>0</v>
      </c>
      <c r="U18" s="90">
        <f t="shared" si="10"/>
        <v>0</v>
      </c>
      <c r="V18" s="90">
        <f t="shared" si="10"/>
        <v>0</v>
      </c>
      <c r="W18" s="90">
        <f t="shared" si="10"/>
        <v>0</v>
      </c>
      <c r="X18" s="90">
        <f t="shared" si="10"/>
        <v>0</v>
      </c>
      <c r="Y18" s="90">
        <f t="shared" si="10"/>
        <v>0</v>
      </c>
      <c r="Z18" s="90">
        <f t="shared" si="10"/>
        <v>0</v>
      </c>
      <c r="AA18" s="90">
        <f t="shared" si="10"/>
        <v>0</v>
      </c>
    </row>
    <row r="19" spans="1:27" ht="15" customHeight="1">
      <c r="A19" s="82"/>
      <c r="B19" t="s">
        <v>171</v>
      </c>
      <c r="C19"/>
      <c r="D19" s="77"/>
      <c r="F19" s="90">
        <f t="shared" ref="F19:N19" si="11">F66</f>
        <v>0</v>
      </c>
      <c r="G19" s="90">
        <f t="shared" si="11"/>
        <v>0</v>
      </c>
      <c r="H19" s="90">
        <f t="shared" si="11"/>
        <v>0</v>
      </c>
      <c r="I19" s="90">
        <f t="shared" si="11"/>
        <v>0</v>
      </c>
      <c r="J19" s="90">
        <f t="shared" si="11"/>
        <v>0</v>
      </c>
      <c r="K19" s="90">
        <f t="shared" si="11"/>
        <v>0</v>
      </c>
      <c r="L19" s="90">
        <f t="shared" si="11"/>
        <v>0</v>
      </c>
      <c r="M19" s="90">
        <f t="shared" si="11"/>
        <v>0</v>
      </c>
      <c r="N19" s="90">
        <f t="shared" si="11"/>
        <v>0</v>
      </c>
      <c r="O19" s="90">
        <f t="shared" ref="O19:AA19" si="12">O66</f>
        <v>0</v>
      </c>
      <c r="P19" s="90">
        <f t="shared" si="12"/>
        <v>0</v>
      </c>
      <c r="Q19" s="90">
        <f t="shared" si="12"/>
        <v>0</v>
      </c>
      <c r="R19" s="90">
        <f t="shared" si="12"/>
        <v>0</v>
      </c>
      <c r="S19" s="90">
        <f t="shared" si="12"/>
        <v>0</v>
      </c>
      <c r="T19" s="90">
        <f t="shared" si="12"/>
        <v>0</v>
      </c>
      <c r="U19" s="90">
        <f t="shared" si="12"/>
        <v>0</v>
      </c>
      <c r="V19" s="90">
        <f t="shared" si="12"/>
        <v>0</v>
      </c>
      <c r="W19" s="90">
        <f t="shared" si="12"/>
        <v>0</v>
      </c>
      <c r="X19" s="90">
        <f t="shared" si="12"/>
        <v>0</v>
      </c>
      <c r="Y19" s="90">
        <f t="shared" si="12"/>
        <v>0</v>
      </c>
      <c r="Z19" s="90">
        <f t="shared" si="12"/>
        <v>0</v>
      </c>
      <c r="AA19" s="90">
        <f t="shared" si="12"/>
        <v>0</v>
      </c>
    </row>
    <row r="20" spans="1:27" ht="15" customHeight="1">
      <c r="A20" s="82"/>
      <c r="B20" t="s">
        <v>172</v>
      </c>
      <c r="C20"/>
      <c r="D20" s="77"/>
      <c r="F20" s="90">
        <f t="shared" ref="F20:N20" si="13">F67</f>
        <v>0</v>
      </c>
      <c r="G20" s="90">
        <f t="shared" si="13"/>
        <v>0</v>
      </c>
      <c r="H20" s="90">
        <f t="shared" si="13"/>
        <v>0</v>
      </c>
      <c r="I20" s="90">
        <f t="shared" si="13"/>
        <v>0</v>
      </c>
      <c r="J20" s="90">
        <f t="shared" si="13"/>
        <v>0</v>
      </c>
      <c r="K20" s="90">
        <f t="shared" si="13"/>
        <v>0</v>
      </c>
      <c r="L20" s="90">
        <f t="shared" si="13"/>
        <v>0</v>
      </c>
      <c r="M20" s="90">
        <f t="shared" si="13"/>
        <v>0</v>
      </c>
      <c r="N20" s="90">
        <f t="shared" si="13"/>
        <v>0</v>
      </c>
      <c r="O20" s="90">
        <f t="shared" ref="O20:AA20" si="14">O67</f>
        <v>0</v>
      </c>
      <c r="P20" s="90">
        <f t="shared" si="14"/>
        <v>0</v>
      </c>
      <c r="Q20" s="90">
        <f t="shared" si="14"/>
        <v>0</v>
      </c>
      <c r="R20" s="90">
        <f t="shared" si="14"/>
        <v>0</v>
      </c>
      <c r="S20" s="90">
        <f t="shared" si="14"/>
        <v>0</v>
      </c>
      <c r="T20" s="90">
        <f t="shared" si="14"/>
        <v>0</v>
      </c>
      <c r="U20" s="90">
        <f t="shared" si="14"/>
        <v>0</v>
      </c>
      <c r="V20" s="90">
        <f t="shared" si="14"/>
        <v>0</v>
      </c>
      <c r="W20" s="90">
        <f t="shared" si="14"/>
        <v>0</v>
      </c>
      <c r="X20" s="90">
        <f t="shared" si="14"/>
        <v>0</v>
      </c>
      <c r="Y20" s="90">
        <f t="shared" si="14"/>
        <v>0</v>
      </c>
      <c r="Z20" s="90">
        <f t="shared" si="14"/>
        <v>0</v>
      </c>
      <c r="AA20" s="90">
        <f t="shared" si="14"/>
        <v>0</v>
      </c>
    </row>
    <row r="21" spans="1:27" ht="15" customHeight="1">
      <c r="A21" s="82"/>
      <c r="B21" t="s">
        <v>173</v>
      </c>
      <c r="C21"/>
      <c r="D21" s="77"/>
      <c r="F21" s="90">
        <f t="shared" ref="F21:N21" si="15">SUM(F18:F20)</f>
        <v>0</v>
      </c>
      <c r="G21" s="90">
        <f t="shared" si="15"/>
        <v>0</v>
      </c>
      <c r="H21" s="90">
        <f t="shared" si="15"/>
        <v>0</v>
      </c>
      <c r="I21" s="90">
        <f t="shared" si="15"/>
        <v>0</v>
      </c>
      <c r="J21" s="90">
        <f t="shared" si="15"/>
        <v>0</v>
      </c>
      <c r="K21" s="90">
        <f t="shared" si="15"/>
        <v>0</v>
      </c>
      <c r="L21" s="90">
        <f t="shared" si="15"/>
        <v>0</v>
      </c>
      <c r="M21" s="90">
        <f t="shared" si="15"/>
        <v>0</v>
      </c>
      <c r="N21" s="90">
        <f t="shared" si="15"/>
        <v>0</v>
      </c>
      <c r="O21" s="90">
        <f t="shared" ref="O21:AA21" si="16">SUM(O18:O20)</f>
        <v>0</v>
      </c>
      <c r="P21" s="90">
        <f t="shared" si="16"/>
        <v>0</v>
      </c>
      <c r="Q21" s="90">
        <f t="shared" si="16"/>
        <v>0</v>
      </c>
      <c r="R21" s="90">
        <f t="shared" si="16"/>
        <v>0</v>
      </c>
      <c r="S21" s="90">
        <f t="shared" si="16"/>
        <v>0</v>
      </c>
      <c r="T21" s="90">
        <f t="shared" si="16"/>
        <v>0</v>
      </c>
      <c r="U21" s="90">
        <f t="shared" si="16"/>
        <v>0</v>
      </c>
      <c r="V21" s="90">
        <f t="shared" si="16"/>
        <v>0</v>
      </c>
      <c r="W21" s="90">
        <f t="shared" si="16"/>
        <v>0</v>
      </c>
      <c r="X21" s="90">
        <f t="shared" si="16"/>
        <v>0</v>
      </c>
      <c r="Y21" s="90">
        <f t="shared" si="16"/>
        <v>0</v>
      </c>
      <c r="Z21" s="90">
        <f t="shared" si="16"/>
        <v>0</v>
      </c>
      <c r="AA21" s="90">
        <f t="shared" si="16"/>
        <v>0</v>
      </c>
    </row>
    <row r="22" spans="1:27" ht="15" customHeight="1">
      <c r="A22" s="82"/>
      <c r="B22"/>
      <c r="C22"/>
      <c r="D22" s="77"/>
    </row>
    <row r="23" spans="1:27" ht="15" customHeight="1">
      <c r="A23" s="82"/>
      <c r="B23" t="s">
        <v>174</v>
      </c>
      <c r="C23"/>
      <c r="D23" s="77"/>
      <c r="F23" s="90">
        <f>F21-F16</f>
        <v>0</v>
      </c>
      <c r="G23" s="90">
        <f t="shared" ref="G23:AA23" si="17">G21-G16</f>
        <v>0</v>
      </c>
      <c r="H23" s="90">
        <f t="shared" si="17"/>
        <v>0</v>
      </c>
      <c r="I23" s="90">
        <f t="shared" si="17"/>
        <v>0</v>
      </c>
      <c r="J23" s="90">
        <f t="shared" si="17"/>
        <v>0</v>
      </c>
      <c r="K23" s="90">
        <f t="shared" si="17"/>
        <v>0</v>
      </c>
      <c r="L23" s="90">
        <f t="shared" si="17"/>
        <v>0</v>
      </c>
      <c r="M23" s="90">
        <f t="shared" si="17"/>
        <v>0</v>
      </c>
      <c r="N23" s="90">
        <f t="shared" si="17"/>
        <v>0</v>
      </c>
      <c r="O23" s="90">
        <f t="shared" si="17"/>
        <v>0</v>
      </c>
      <c r="P23" s="90">
        <f t="shared" si="17"/>
        <v>0</v>
      </c>
      <c r="Q23" s="90">
        <f t="shared" si="17"/>
        <v>0</v>
      </c>
      <c r="R23" s="90">
        <f t="shared" si="17"/>
        <v>0</v>
      </c>
      <c r="S23" s="90">
        <f t="shared" si="17"/>
        <v>0</v>
      </c>
      <c r="T23" s="90">
        <f t="shared" si="17"/>
        <v>0</v>
      </c>
      <c r="U23" s="90">
        <f t="shared" si="17"/>
        <v>0</v>
      </c>
      <c r="V23" s="90">
        <f t="shared" si="17"/>
        <v>0</v>
      </c>
      <c r="W23" s="90">
        <f t="shared" si="17"/>
        <v>0</v>
      </c>
      <c r="X23" s="90">
        <f t="shared" si="17"/>
        <v>0</v>
      </c>
      <c r="Y23" s="90">
        <f t="shared" si="17"/>
        <v>0</v>
      </c>
      <c r="Z23" s="90">
        <f t="shared" si="17"/>
        <v>0</v>
      </c>
      <c r="AA23" s="90">
        <f t="shared" si="17"/>
        <v>0</v>
      </c>
    </row>
    <row r="24" spans="1:27" ht="15" customHeight="1">
      <c r="A24" s="82"/>
      <c r="B24"/>
      <c r="C24"/>
      <c r="D24" s="77"/>
    </row>
    <row r="25" spans="1:27" ht="15" customHeight="1">
      <c r="A25" s="82" t="s">
        <v>175</v>
      </c>
      <c r="B25"/>
      <c r="C25"/>
      <c r="D25"/>
    </row>
    <row r="26" spans="1:27" ht="15" customHeight="1">
      <c r="A26" s="82"/>
      <c r="B26" t="s">
        <v>176</v>
      </c>
      <c r="C26"/>
      <c r="D26"/>
      <c r="E26" s="83">
        <v>0</v>
      </c>
    </row>
    <row r="27" spans="1:27" ht="15" customHeight="1">
      <c r="A27" s="82"/>
      <c r="B27" t="s">
        <v>64</v>
      </c>
      <c r="C27" s="102">
        <f>'Assumptions and Outputs'!C44</f>
        <v>1</v>
      </c>
      <c r="D27" s="65">
        <f>'Assumptions and Outputs'!D44</f>
        <v>0.2</v>
      </c>
    </row>
    <row r="28" spans="1:27" ht="15" customHeight="1">
      <c r="A28" s="82"/>
      <c r="B28" t="s">
        <v>65</v>
      </c>
      <c r="C28" s="102">
        <f>'Assumptions and Outputs'!C45</f>
        <v>2</v>
      </c>
      <c r="D28" s="65">
        <f>'Assumptions and Outputs'!D45</f>
        <v>0.8</v>
      </c>
    </row>
    <row r="29" spans="1:27" ht="15" customHeight="1">
      <c r="A29" s="82"/>
      <c r="B29" t="s">
        <v>177</v>
      </c>
      <c r="C29"/>
      <c r="D29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</row>
    <row r="30" spans="1:27" ht="15" customHeight="1">
      <c r="A30" s="82"/>
      <c r="B30" t="s">
        <v>178</v>
      </c>
      <c r="C30" t="s">
        <v>131</v>
      </c>
      <c r="D30">
        <f>'Assumptions and Outputs'!D16</f>
        <v>200</v>
      </c>
    </row>
    <row r="31" spans="1:27" ht="15" customHeight="1">
      <c r="A31" s="82"/>
      <c r="B31"/>
      <c r="C31"/>
      <c r="D31"/>
    </row>
    <row r="32" spans="1:27" ht="15" customHeight="1">
      <c r="A32" s="82" t="s">
        <v>179</v>
      </c>
      <c r="B32"/>
      <c r="C32"/>
      <c r="D32"/>
    </row>
    <row r="33" spans="1:27" ht="15" customHeight="1">
      <c r="A33" s="82"/>
      <c r="B33" t="s">
        <v>180</v>
      </c>
      <c r="C33" t="s">
        <v>181</v>
      </c>
      <c r="D33">
        <f>'Assumptions and Outputs'!D48</f>
        <v>1300</v>
      </c>
    </row>
    <row r="34" spans="1:27" ht="15" customHeight="1">
      <c r="A34" s="82"/>
      <c r="B34" t="s">
        <v>182</v>
      </c>
      <c r="C34" t="str">
        <f>'Assumptions and Outputs'!C49</f>
        <v>% Capex</v>
      </c>
      <c r="D34" s="65">
        <f>'Assumptions and Outputs'!D49</f>
        <v>0</v>
      </c>
    </row>
    <row r="35" spans="1:27" ht="15" customHeight="1">
      <c r="A35" s="82"/>
      <c r="B35"/>
      <c r="C35"/>
      <c r="D35"/>
    </row>
    <row r="36" spans="1:27" ht="15" customHeight="1">
      <c r="A36" s="82"/>
      <c r="B36" t="s">
        <v>183</v>
      </c>
      <c r="C36" t="s">
        <v>184</v>
      </c>
      <c r="D36" s="91">
        <f>'Assumptions and Outputs'!D51</f>
        <v>0.03</v>
      </c>
      <c r="E36" s="83">
        <v>1</v>
      </c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</row>
    <row r="37" spans="1:27" ht="15" customHeight="1">
      <c r="A37" s="82"/>
      <c r="B37" t="s">
        <v>185</v>
      </c>
      <c r="C37" t="s">
        <v>186</v>
      </c>
      <c r="D37">
        <f>'Assumptions and Outputs'!D50</f>
        <v>0.8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</row>
    <row r="38" spans="1:27" ht="15" customHeight="1">
      <c r="A38" s="82"/>
      <c r="B38"/>
      <c r="C38"/>
      <c r="D38"/>
    </row>
    <row r="39" spans="1:27" ht="15" customHeight="1">
      <c r="A39" s="82"/>
      <c r="B39" t="s">
        <v>187</v>
      </c>
      <c r="C39"/>
      <c r="D39"/>
    </row>
    <row r="40" spans="1:27" ht="15" customHeight="1">
      <c r="A40" s="82"/>
      <c r="B40" t="s">
        <v>188</v>
      </c>
      <c r="C40"/>
      <c r="D40"/>
    </row>
    <row r="41" spans="1:27" ht="15" customHeight="1">
      <c r="A41" s="82"/>
      <c r="B41"/>
      <c r="C41"/>
      <c r="D41"/>
    </row>
    <row r="42" spans="1:27" ht="15" customHeight="1">
      <c r="A42" s="96"/>
      <c r="B42" t="s">
        <v>189</v>
      </c>
      <c r="C42"/>
      <c r="D42"/>
      <c r="E42" s="94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</row>
    <row r="43" spans="1:27" ht="15" customHeight="1">
      <c r="A43" s="82"/>
      <c r="B43" t="s">
        <v>168</v>
      </c>
      <c r="C43"/>
      <c r="D43"/>
      <c r="E43" s="94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  <row r="44" spans="1:27" ht="15" customHeight="1">
      <c r="A44" s="82"/>
      <c r="B44"/>
      <c r="C44"/>
      <c r="D44"/>
    </row>
    <row r="45" spans="1:27" ht="15" customHeight="1">
      <c r="A45" s="82"/>
      <c r="B45" t="s">
        <v>190</v>
      </c>
      <c r="C45"/>
      <c r="D45"/>
    </row>
    <row r="46" spans="1:27" ht="15" customHeight="1">
      <c r="A46" s="82"/>
      <c r="B46"/>
      <c r="C46"/>
      <c r="D46"/>
    </row>
    <row r="47" spans="1:27" ht="15" customHeight="1">
      <c r="A47" s="82" t="s">
        <v>191</v>
      </c>
      <c r="B47"/>
      <c r="C47"/>
      <c r="D47"/>
    </row>
    <row r="48" spans="1:27" ht="15" customHeight="1">
      <c r="A48" s="82"/>
      <c r="B48" t="s">
        <v>192</v>
      </c>
      <c r="C48"/>
      <c r="D48"/>
    </row>
    <row r="49" spans="1:5" ht="15" customHeight="1">
      <c r="A49" s="82"/>
      <c r="B49" t="s">
        <v>193</v>
      </c>
      <c r="C49" t="s">
        <v>194</v>
      </c>
      <c r="D49" s="95">
        <f>SUM(F40:AA40)+SUM(F42:AA42)</f>
        <v>0</v>
      </c>
    </row>
    <row r="50" spans="1:5" ht="15" customHeight="1">
      <c r="A50" s="82"/>
      <c r="B50" t="s">
        <v>195</v>
      </c>
      <c r="C50" t="str">
        <f>'Assumptions and Outputs'!C53</f>
        <v>% Cost</v>
      </c>
      <c r="D50" s="91">
        <f>'Assumptions and Outputs'!D53</f>
        <v>0.05</v>
      </c>
    </row>
    <row r="51" spans="1:5" ht="15" customHeight="1">
      <c r="A51" s="82"/>
      <c r="B51" t="s">
        <v>196</v>
      </c>
      <c r="C51"/>
      <c r="D51"/>
      <c r="E51" s="83">
        <v>0</v>
      </c>
    </row>
    <row r="52" spans="1:5" ht="15" customHeight="1">
      <c r="C52"/>
    </row>
    <row r="53" spans="1:5" ht="15" customHeight="1">
      <c r="A53" s="82" t="s">
        <v>197</v>
      </c>
      <c r="B53"/>
      <c r="C53"/>
      <c r="D53"/>
    </row>
    <row r="54" spans="1:5" ht="15" customHeight="1">
      <c r="A54" s="82"/>
      <c r="B54" t="s">
        <v>198</v>
      </c>
      <c r="C54" t="s">
        <v>199</v>
      </c>
      <c r="D54" s="95">
        <f>SUM(F45:AA45)</f>
        <v>0</v>
      </c>
    </row>
    <row r="55" spans="1:5" ht="15" customHeight="1">
      <c r="A55" s="82"/>
      <c r="B55"/>
      <c r="C55" t="s">
        <v>200</v>
      </c>
      <c r="D55" s="65">
        <f>1-'Assumptions and Outputs'!D66</f>
        <v>0.5</v>
      </c>
    </row>
    <row r="56" spans="1:5" ht="15" customHeight="1">
      <c r="A56" s="82"/>
      <c r="B56"/>
      <c r="C56" t="s">
        <v>201</v>
      </c>
      <c r="D56" s="95">
        <f>D54*D55</f>
        <v>0</v>
      </c>
    </row>
    <row r="57" spans="1:5" ht="15" customHeight="1">
      <c r="A57" s="82"/>
      <c r="B57" t="s">
        <v>202</v>
      </c>
      <c r="C57"/>
    </row>
    <row r="58" spans="1:5" ht="15" customHeight="1">
      <c r="A58" s="82"/>
      <c r="B58"/>
      <c r="C58"/>
    </row>
    <row r="59" spans="1:5" ht="15" customHeight="1">
      <c r="A59" s="82"/>
      <c r="B59" t="s">
        <v>203</v>
      </c>
      <c r="C59"/>
    </row>
    <row r="60" spans="1:5" ht="15" customHeight="1">
      <c r="A60" s="82"/>
      <c r="B60" t="s">
        <v>204</v>
      </c>
      <c r="C60"/>
    </row>
    <row r="61" spans="1:5" ht="15" customHeight="1">
      <c r="A61" s="82"/>
      <c r="B61" t="s">
        <v>205</v>
      </c>
      <c r="C61"/>
      <c r="E61" s="83">
        <v>0</v>
      </c>
    </row>
    <row r="62" spans="1:5" ht="15" customHeight="1">
      <c r="A62" s="82"/>
      <c r="B62"/>
      <c r="C62"/>
      <c r="D62"/>
    </row>
    <row r="63" spans="1:5" ht="15" customHeight="1">
      <c r="A63" s="82" t="s">
        <v>206</v>
      </c>
      <c r="B63"/>
      <c r="C63"/>
      <c r="D63"/>
    </row>
    <row r="64" spans="1:5" ht="15" customHeight="1">
      <c r="A64" s="82"/>
      <c r="B64" t="s">
        <v>207</v>
      </c>
      <c r="C64"/>
      <c r="D64"/>
    </row>
    <row r="65" spans="1:4" ht="15" customHeight="1">
      <c r="A65" s="82"/>
      <c r="B65"/>
      <c r="C65"/>
      <c r="D65"/>
    </row>
    <row r="66" spans="1:4" ht="15" customHeight="1">
      <c r="A66" s="82"/>
      <c r="B66" t="s">
        <v>208</v>
      </c>
      <c r="C66" t="str">
        <f>'Assumptions and Outputs'!C67</f>
        <v>% Debt</v>
      </c>
      <c r="D66" s="65">
        <f>'Assumptions and Outputs'!D67</f>
        <v>0.7</v>
      </c>
    </row>
    <row r="67" spans="1:4" ht="15" customHeight="1">
      <c r="A67" s="82"/>
      <c r="B67" t="s">
        <v>209</v>
      </c>
      <c r="C67" t="str">
        <f>'Assumptions and Outputs'!C68</f>
        <v>% Debt</v>
      </c>
      <c r="D67" s="65">
        <f>'Assumptions and Outputs'!D68</f>
        <v>0.30000000000000004</v>
      </c>
    </row>
    <row r="68" spans="1:4" ht="15" customHeight="1">
      <c r="A68" s="82"/>
      <c r="B68"/>
      <c r="C68"/>
      <c r="D68" s="65"/>
    </row>
    <row r="69" spans="1:4" ht="15" customHeight="1">
      <c r="A69" s="82"/>
      <c r="B69" t="s">
        <v>210</v>
      </c>
      <c r="C69"/>
      <c r="D69" s="65"/>
    </row>
    <row r="70" spans="1:4" ht="15" customHeight="1">
      <c r="A70" s="82"/>
      <c r="B70" t="s">
        <v>211</v>
      </c>
      <c r="C70"/>
      <c r="D70" s="65"/>
    </row>
    <row r="71" spans="1:4" ht="15" customHeight="1">
      <c r="A71" s="82"/>
      <c r="B71"/>
      <c r="C71"/>
      <c r="D71"/>
    </row>
    <row r="72" spans="1:4" ht="15" customHeight="1">
      <c r="B72" t="s">
        <v>212</v>
      </c>
      <c r="C72" t="s">
        <v>213</v>
      </c>
      <c r="D72" s="92">
        <f>'Assumptions and Outputs'!D73</f>
        <v>3.7999999999999999E-2</v>
      </c>
    </row>
    <row r="73" spans="1:4" ht="15" customHeight="1">
      <c r="A73" s="82"/>
      <c r="B73" t="s">
        <v>214</v>
      </c>
      <c r="C73" t="s">
        <v>213</v>
      </c>
      <c r="D73" s="65">
        <f>'Assumptions and Outputs'!D75</f>
        <v>6.8000000000000005E-2</v>
      </c>
    </row>
    <row r="74" spans="1:4" ht="15" customHeight="1">
      <c r="A74" s="82"/>
      <c r="B74" t="s">
        <v>215</v>
      </c>
      <c r="C74"/>
      <c r="D74"/>
    </row>
    <row r="75" spans="1:4" ht="15" customHeight="1">
      <c r="A75" s="82"/>
      <c r="B75"/>
      <c r="C75"/>
      <c r="D75"/>
    </row>
    <row r="76" spans="1:4" ht="15" customHeight="1">
      <c r="A76" s="59" t="s">
        <v>120</v>
      </c>
      <c r="B76"/>
      <c r="C76"/>
      <c r="D76"/>
    </row>
    <row r="77" spans="1:4" ht="15" customHeight="1">
      <c r="A77" s="82"/>
      <c r="B77"/>
      <c r="C77"/>
      <c r="D77"/>
    </row>
    <row r="78" spans="1:4" ht="15" customHeight="1">
      <c r="A78" s="82"/>
      <c r="B78"/>
      <c r="C78"/>
      <c r="D78"/>
    </row>
    <row r="79" spans="1:4" ht="15" customHeight="1">
      <c r="A79" s="82"/>
      <c r="B79"/>
      <c r="C79"/>
      <c r="D79"/>
    </row>
    <row r="80" spans="1:4" ht="15" customHeight="1">
      <c r="A80" s="82"/>
      <c r="B80"/>
      <c r="C80"/>
      <c r="D80"/>
    </row>
    <row r="81" spans="1:4" ht="15" customHeight="1">
      <c r="A81" s="82"/>
      <c r="B81"/>
      <c r="C81"/>
      <c r="D81"/>
    </row>
    <row r="82" spans="1:4" ht="15" customHeight="1">
      <c r="A82" s="82"/>
      <c r="B82"/>
      <c r="C82" s="77"/>
      <c r="D82"/>
    </row>
    <row r="83" spans="1:4" ht="15" customHeight="1">
      <c r="A83" s="82"/>
      <c r="B83"/>
      <c r="C83" s="77"/>
      <c r="D83"/>
    </row>
    <row r="84" spans="1:4" ht="15" customHeight="1">
      <c r="A84" s="82"/>
      <c r="B84"/>
      <c r="C84" s="77"/>
      <c r="D84"/>
    </row>
    <row r="85" spans="1:4" ht="15" customHeight="1">
      <c r="A85" s="82"/>
      <c r="B85"/>
      <c r="C85" s="77"/>
      <c r="D85"/>
    </row>
    <row r="86" spans="1:4" ht="15" customHeight="1">
      <c r="A86" s="82"/>
      <c r="B86"/>
      <c r="C86" s="77"/>
      <c r="D86"/>
    </row>
    <row r="87" spans="1:4" ht="15" customHeight="1">
      <c r="A87" s="82"/>
      <c r="B87"/>
      <c r="C87" s="77"/>
      <c r="D87"/>
    </row>
    <row r="88" spans="1:4" ht="15" customHeight="1">
      <c r="A88" s="82"/>
      <c r="B88"/>
      <c r="C88" s="77"/>
      <c r="D88"/>
    </row>
    <row r="89" spans="1:4" ht="15" customHeight="1">
      <c r="A89" s="82"/>
      <c r="B89"/>
      <c r="C89" s="77"/>
      <c r="D89"/>
    </row>
    <row r="90" spans="1:4" ht="15" customHeight="1">
      <c r="A90" s="82"/>
      <c r="B90"/>
      <c r="C90" s="77"/>
      <c r="D90"/>
    </row>
    <row r="91" spans="1:4" ht="15" customHeight="1">
      <c r="A91" s="82"/>
      <c r="B91"/>
      <c r="C91" s="77"/>
      <c r="D91"/>
    </row>
    <row r="92" spans="1:4" ht="15" customHeight="1">
      <c r="A92" s="82"/>
      <c r="B92"/>
      <c r="C92" s="77"/>
      <c r="D92"/>
    </row>
    <row r="93" spans="1:4" ht="15" customHeight="1">
      <c r="A93" s="82"/>
      <c r="B93"/>
      <c r="C93" s="77"/>
      <c r="D93"/>
    </row>
    <row r="94" spans="1:4" ht="15" customHeight="1">
      <c r="A94" s="82"/>
      <c r="B94"/>
      <c r="C94" s="77"/>
      <c r="D94"/>
    </row>
    <row r="95" spans="1:4" ht="15" customHeight="1">
      <c r="A95" s="82"/>
      <c r="B95"/>
      <c r="C95" s="77"/>
      <c r="D95"/>
    </row>
    <row r="96" spans="1:4" ht="15" customHeight="1">
      <c r="A96" s="82"/>
      <c r="B96"/>
      <c r="C96" s="77"/>
      <c r="D96"/>
    </row>
    <row r="97" spans="1:4" ht="15" customHeight="1">
      <c r="A97" s="82"/>
      <c r="B97"/>
      <c r="C97" s="77"/>
      <c r="D97"/>
    </row>
    <row r="98" spans="1:4" ht="15" customHeight="1">
      <c r="A98" s="82"/>
      <c r="B98"/>
      <c r="C98" s="77"/>
      <c r="D98"/>
    </row>
    <row r="99" spans="1:4" ht="15" customHeight="1">
      <c r="A99" s="82"/>
      <c r="B99"/>
      <c r="C99" s="77"/>
      <c r="D99"/>
    </row>
    <row r="100" spans="1:4" ht="15" customHeight="1">
      <c r="A100" s="82"/>
      <c r="B100"/>
      <c r="C100" s="77"/>
      <c r="D100"/>
    </row>
    <row r="101" spans="1:4" ht="15" customHeight="1">
      <c r="A101" s="82"/>
      <c r="B101"/>
      <c r="C101" s="77"/>
      <c r="D101"/>
    </row>
    <row r="102" spans="1:4" ht="15" customHeight="1">
      <c r="A102" s="82"/>
      <c r="B102"/>
      <c r="C102" s="77"/>
      <c r="D102"/>
    </row>
    <row r="103" spans="1:4" ht="15" customHeight="1">
      <c r="A103" s="82"/>
      <c r="B103"/>
      <c r="C103" s="77"/>
      <c r="D103"/>
    </row>
    <row r="104" spans="1:4" ht="15" customHeight="1">
      <c r="A104" s="82"/>
      <c r="B104"/>
      <c r="C104" s="77"/>
      <c r="D104"/>
    </row>
    <row r="105" spans="1:4" ht="15" customHeight="1">
      <c r="A105" s="82"/>
      <c r="B105"/>
      <c r="C105" s="77"/>
      <c r="D105"/>
    </row>
    <row r="106" spans="1:4" ht="15" customHeight="1">
      <c r="A106" s="82"/>
      <c r="B106"/>
      <c r="C106" s="77"/>
      <c r="D106"/>
    </row>
    <row r="107" spans="1:4" ht="15" customHeight="1">
      <c r="A107" s="82"/>
      <c r="B107"/>
      <c r="C107" s="77"/>
      <c r="D107"/>
    </row>
    <row r="108" spans="1:4" ht="15" customHeight="1">
      <c r="A108" s="82"/>
      <c r="B108"/>
      <c r="C108" s="77"/>
      <c r="D108"/>
    </row>
    <row r="109" spans="1:4" ht="15" customHeight="1">
      <c r="A109" s="82"/>
      <c r="B109"/>
      <c r="C109" s="77"/>
      <c r="D109"/>
    </row>
    <row r="110" spans="1:4" ht="15" customHeight="1">
      <c r="A110" s="82"/>
      <c r="B110"/>
      <c r="C110" s="77"/>
      <c r="D110"/>
    </row>
    <row r="111" spans="1:4" ht="15" customHeight="1">
      <c r="A111" s="82"/>
      <c r="B111"/>
      <c r="C111" s="77"/>
      <c r="D111"/>
    </row>
    <row r="112" spans="1:4" ht="15" customHeight="1">
      <c r="A112" s="82"/>
      <c r="B112"/>
      <c r="C112" s="77"/>
      <c r="D112"/>
    </row>
    <row r="113" spans="1:4" ht="15" customHeight="1">
      <c r="A113" s="82"/>
      <c r="B113"/>
      <c r="C113" s="77"/>
      <c r="D113"/>
    </row>
    <row r="114" spans="1:4" ht="15" customHeight="1">
      <c r="A114" s="82"/>
      <c r="B114"/>
      <c r="C114" s="77"/>
      <c r="D114"/>
    </row>
    <row r="115" spans="1:4" ht="15" customHeight="1">
      <c r="A115" s="82"/>
      <c r="B115"/>
      <c r="C115" s="77"/>
      <c r="D115"/>
    </row>
    <row r="116" spans="1:4" ht="15" customHeight="1">
      <c r="A116" s="82"/>
      <c r="B116"/>
      <c r="C116" s="77"/>
      <c r="D116"/>
    </row>
    <row r="117" spans="1:4" ht="15" customHeight="1">
      <c r="A117" s="82"/>
      <c r="B117"/>
      <c r="C117" s="77"/>
      <c r="D117"/>
    </row>
    <row r="118" spans="1:4" ht="15" customHeight="1">
      <c r="A118" s="82"/>
      <c r="B118"/>
      <c r="C118" s="77"/>
      <c r="D118"/>
    </row>
    <row r="119" spans="1:4" ht="15" customHeight="1">
      <c r="A119" s="82"/>
      <c r="B119"/>
      <c r="C119" s="77"/>
      <c r="D119"/>
    </row>
    <row r="120" spans="1:4" ht="15" customHeight="1">
      <c r="A120" s="82"/>
      <c r="B120"/>
      <c r="C120" s="77"/>
      <c r="D120"/>
    </row>
    <row r="121" spans="1:4" ht="15" customHeight="1">
      <c r="A121" s="82"/>
      <c r="B121"/>
      <c r="C121" s="77"/>
      <c r="D121"/>
    </row>
    <row r="122" spans="1:4" ht="15" customHeight="1">
      <c r="A122" s="82"/>
      <c r="B122"/>
      <c r="C122" s="77"/>
      <c r="D122"/>
    </row>
    <row r="123" spans="1:4" ht="15" customHeight="1">
      <c r="A123" s="82"/>
      <c r="B123"/>
      <c r="C123" s="77"/>
      <c r="D123"/>
    </row>
    <row r="124" spans="1:4" ht="15" customHeight="1">
      <c r="A124" s="82"/>
      <c r="B124"/>
      <c r="C124" s="77"/>
      <c r="D124"/>
    </row>
    <row r="125" spans="1:4" ht="15" customHeight="1">
      <c r="A125" s="82"/>
      <c r="B125"/>
      <c r="C125" s="77"/>
      <c r="D125"/>
    </row>
    <row r="126" spans="1:4" ht="15" customHeight="1">
      <c r="A126" s="82"/>
      <c r="B126"/>
      <c r="C126" s="77"/>
      <c r="D126"/>
    </row>
    <row r="127" spans="1:4" ht="15" customHeight="1">
      <c r="A127" s="82"/>
      <c r="B127"/>
      <c r="C127" s="77"/>
      <c r="D127"/>
    </row>
    <row r="128" spans="1:4" ht="15" customHeight="1">
      <c r="A128" s="82"/>
      <c r="B128"/>
      <c r="C128" s="77"/>
      <c r="D128"/>
    </row>
    <row r="129" spans="1:4" ht="15" customHeight="1">
      <c r="A129" s="82"/>
      <c r="B129"/>
      <c r="C129" s="77"/>
      <c r="D129"/>
    </row>
    <row r="130" spans="1:4" ht="15" customHeight="1">
      <c r="A130" s="82"/>
      <c r="B130"/>
      <c r="C130" s="77"/>
      <c r="D130"/>
    </row>
    <row r="131" spans="1:4" ht="15" customHeight="1">
      <c r="A131" s="82"/>
      <c r="B131"/>
      <c r="C131" s="77"/>
      <c r="D131"/>
    </row>
    <row r="132" spans="1:4" ht="15" customHeight="1">
      <c r="A132" s="82"/>
      <c r="B132"/>
      <c r="C132" s="77"/>
      <c r="D132"/>
    </row>
    <row r="133" spans="1:4" ht="15" customHeight="1">
      <c r="A133" s="82"/>
      <c r="B133"/>
      <c r="C133" s="77"/>
      <c r="D133"/>
    </row>
    <row r="134" spans="1:4" ht="15" customHeight="1">
      <c r="A134" s="82"/>
      <c r="B134"/>
      <c r="C134" s="77"/>
      <c r="D134"/>
    </row>
    <row r="135" spans="1:4" ht="15" customHeight="1">
      <c r="A135" s="82"/>
      <c r="B135"/>
      <c r="C135" s="77"/>
      <c r="D135"/>
    </row>
    <row r="136" spans="1:4" ht="15" customHeight="1">
      <c r="A136" s="82"/>
      <c r="B136"/>
      <c r="C136" s="77"/>
      <c r="D136"/>
    </row>
    <row r="137" spans="1:4" ht="15" customHeight="1">
      <c r="A137" s="82"/>
      <c r="B137"/>
      <c r="C137" s="77"/>
      <c r="D137"/>
    </row>
    <row r="138" spans="1:4" ht="15" customHeight="1">
      <c r="A138" s="82"/>
      <c r="B138"/>
      <c r="C138" s="77"/>
      <c r="D138"/>
    </row>
    <row r="139" spans="1:4" ht="15" customHeight="1">
      <c r="A139" s="82"/>
      <c r="B139"/>
      <c r="C139" s="77"/>
      <c r="D139"/>
    </row>
    <row r="140" spans="1:4" ht="15" customHeight="1">
      <c r="A140" s="82"/>
      <c r="B140"/>
      <c r="C140"/>
      <c r="D140"/>
    </row>
    <row r="141" spans="1:4" ht="15" customHeight="1">
      <c r="A141" s="82"/>
      <c r="B141"/>
      <c r="C141"/>
      <c r="D141"/>
    </row>
    <row r="142" spans="1:4" ht="15" customHeight="1">
      <c r="A142" s="82"/>
      <c r="B142"/>
      <c r="C142"/>
      <c r="D142"/>
    </row>
    <row r="143" spans="1:4" ht="15" customHeight="1">
      <c r="A143" s="82"/>
      <c r="B143"/>
      <c r="C143"/>
      <c r="D143"/>
    </row>
    <row r="144" spans="1:4" ht="15" customHeight="1">
      <c r="A144" s="82"/>
      <c r="B144"/>
      <c r="C144"/>
      <c r="D144"/>
    </row>
    <row r="145" spans="1:4" ht="15" customHeight="1">
      <c r="A145" s="82"/>
      <c r="B145"/>
      <c r="C145"/>
      <c r="D145"/>
    </row>
    <row r="146" spans="1:4" ht="15" customHeight="1">
      <c r="A146" s="82"/>
      <c r="B146"/>
      <c r="C146"/>
      <c r="D146"/>
    </row>
    <row r="147" spans="1:4" ht="15" customHeight="1">
      <c r="A147" s="82"/>
      <c r="B147"/>
      <c r="C147"/>
      <c r="D147"/>
    </row>
    <row r="148" spans="1:4" ht="15" customHeight="1">
      <c r="A148" s="82"/>
      <c r="B148"/>
      <c r="C148"/>
      <c r="D148"/>
    </row>
    <row r="149" spans="1:4" ht="15" customHeight="1">
      <c r="A149" s="82"/>
      <c r="B149"/>
      <c r="C149"/>
      <c r="D149"/>
    </row>
    <row r="150" spans="1:4" ht="15" customHeight="1">
      <c r="A150" s="82"/>
      <c r="B150"/>
      <c r="C150"/>
      <c r="D150"/>
    </row>
    <row r="151" spans="1:4" ht="15" customHeight="1">
      <c r="A151" s="82"/>
      <c r="B151"/>
      <c r="C151"/>
      <c r="D151"/>
    </row>
    <row r="152" spans="1:4" ht="15" customHeight="1">
      <c r="A152" s="82"/>
      <c r="B152"/>
      <c r="C152"/>
      <c r="D152"/>
    </row>
    <row r="153" spans="1:4" ht="15" customHeight="1">
      <c r="A153" s="82"/>
      <c r="B153"/>
      <c r="C153"/>
      <c r="D153"/>
    </row>
    <row r="154" spans="1:4" ht="15" customHeight="1">
      <c r="A154" s="82"/>
      <c r="B154"/>
      <c r="C154"/>
      <c r="D154"/>
    </row>
    <row r="155" spans="1:4" ht="15" customHeight="1">
      <c r="A155" s="82"/>
      <c r="B155"/>
      <c r="C155"/>
      <c r="D155"/>
    </row>
    <row r="156" spans="1:4" ht="15" customHeight="1">
      <c r="A156" s="82"/>
      <c r="B156"/>
      <c r="C156"/>
      <c r="D156"/>
    </row>
    <row r="157" spans="1:4" ht="15" customHeight="1">
      <c r="A157" s="82"/>
      <c r="B157"/>
      <c r="C157"/>
      <c r="D157"/>
    </row>
    <row r="158" spans="1:4" ht="15" customHeight="1">
      <c r="A158" s="82"/>
      <c r="B158"/>
      <c r="C158"/>
      <c r="D158"/>
    </row>
    <row r="159" spans="1:4" ht="15" customHeight="1">
      <c r="A159" s="82"/>
      <c r="B159"/>
      <c r="C159"/>
      <c r="D159"/>
    </row>
    <row r="160" spans="1:4" ht="15" customHeight="1">
      <c r="A160" s="82"/>
      <c r="B160"/>
      <c r="C160"/>
      <c r="D160"/>
    </row>
    <row r="161" spans="1:4" ht="15" customHeight="1">
      <c r="A161" s="82"/>
      <c r="B161"/>
      <c r="C161"/>
      <c r="D161"/>
    </row>
    <row r="162" spans="1:4" ht="15" customHeight="1">
      <c r="A162" s="82"/>
      <c r="B162"/>
      <c r="C162"/>
      <c r="D162"/>
    </row>
    <row r="163" spans="1:4" ht="15" customHeight="1">
      <c r="A163" s="82"/>
      <c r="B163"/>
      <c r="C163"/>
      <c r="D163"/>
    </row>
    <row r="164" spans="1:4" ht="15" customHeight="1">
      <c r="A164" s="82"/>
      <c r="B164"/>
      <c r="C164"/>
      <c r="D164"/>
    </row>
    <row r="165" spans="1:4" ht="15" customHeight="1">
      <c r="A165" s="82"/>
      <c r="B165"/>
      <c r="C165"/>
      <c r="D165"/>
    </row>
    <row r="166" spans="1:4" ht="15" customHeight="1">
      <c r="A166" s="82"/>
      <c r="B166"/>
      <c r="C166"/>
      <c r="D166"/>
    </row>
    <row r="167" spans="1:4" ht="15" customHeight="1">
      <c r="A167" s="82"/>
      <c r="B167"/>
      <c r="C167"/>
      <c r="D167"/>
    </row>
    <row r="168" spans="1:4" ht="15" customHeight="1">
      <c r="A168" s="82"/>
      <c r="B168"/>
      <c r="C168"/>
      <c r="D168"/>
    </row>
    <row r="169" spans="1:4" ht="15" customHeight="1">
      <c r="A169" s="82"/>
      <c r="B169"/>
      <c r="C169"/>
      <c r="D169"/>
    </row>
    <row r="170" spans="1:4" ht="15" customHeight="1">
      <c r="A170" s="82"/>
      <c r="B170"/>
      <c r="C170"/>
      <c r="D170"/>
    </row>
    <row r="171" spans="1:4" ht="15" customHeight="1">
      <c r="A171" s="82"/>
      <c r="B171"/>
      <c r="C171"/>
      <c r="D171"/>
    </row>
    <row r="172" spans="1:4" ht="15" customHeight="1">
      <c r="A172" s="82"/>
      <c r="B172"/>
      <c r="C172"/>
      <c r="D172"/>
    </row>
    <row r="173" spans="1:4" ht="15" customHeight="1">
      <c r="A173" s="82"/>
      <c r="B173"/>
      <c r="C173"/>
      <c r="D173"/>
    </row>
    <row r="174" spans="1:4" ht="15" customHeight="1">
      <c r="A174" s="82"/>
      <c r="B174"/>
      <c r="C174"/>
      <c r="D174"/>
    </row>
    <row r="175" spans="1:4" ht="15" customHeight="1">
      <c r="A175" s="82"/>
      <c r="B175"/>
      <c r="C175"/>
      <c r="D175"/>
    </row>
    <row r="176" spans="1:4" ht="15" customHeight="1">
      <c r="A176" s="82"/>
      <c r="B176"/>
      <c r="C176"/>
      <c r="D176"/>
    </row>
    <row r="177" spans="1:4" ht="15" customHeight="1">
      <c r="A177" s="82"/>
      <c r="B177"/>
      <c r="C177"/>
      <c r="D177"/>
    </row>
    <row r="178" spans="1:4" ht="15" customHeight="1">
      <c r="A178" s="82"/>
      <c r="B178"/>
      <c r="C178"/>
      <c r="D178"/>
    </row>
    <row r="179" spans="1:4" ht="15" customHeight="1">
      <c r="A179" s="82"/>
      <c r="B179"/>
      <c r="C179"/>
      <c r="D179"/>
    </row>
    <row r="180" spans="1:4" ht="15" customHeight="1">
      <c r="A180" s="82"/>
      <c r="B180"/>
      <c r="C180"/>
      <c r="D180"/>
    </row>
    <row r="181" spans="1:4" ht="15" customHeight="1">
      <c r="A181" s="82"/>
      <c r="B181"/>
      <c r="C181"/>
      <c r="D181"/>
    </row>
    <row r="182" spans="1:4" ht="15" customHeight="1">
      <c r="A182" s="82"/>
      <c r="B182"/>
      <c r="C182"/>
      <c r="D182"/>
    </row>
    <row r="183" spans="1:4" ht="15" customHeight="1">
      <c r="A183" s="82"/>
      <c r="B183"/>
      <c r="C183"/>
      <c r="D183"/>
    </row>
    <row r="184" spans="1:4" ht="15" customHeight="1">
      <c r="A184" s="82"/>
      <c r="B184"/>
      <c r="C184"/>
      <c r="D184"/>
    </row>
    <row r="185" spans="1:4" ht="15" customHeight="1">
      <c r="A185" s="82"/>
      <c r="B185"/>
      <c r="C185"/>
      <c r="D185"/>
    </row>
    <row r="186" spans="1:4" ht="15" customHeight="1">
      <c r="A186" s="82"/>
      <c r="B186"/>
      <c r="C186"/>
      <c r="D186"/>
    </row>
    <row r="187" spans="1:4" ht="15" customHeight="1">
      <c r="A187" s="82"/>
      <c r="B187"/>
      <c r="C187"/>
      <c r="D187"/>
    </row>
    <row r="188" spans="1:4" ht="15" customHeight="1">
      <c r="A188" s="82"/>
      <c r="B188"/>
      <c r="C188"/>
      <c r="D188"/>
    </row>
    <row r="189" spans="1:4" ht="15" customHeight="1">
      <c r="A189" s="82"/>
      <c r="B189"/>
      <c r="C189"/>
      <c r="D189"/>
    </row>
    <row r="190" spans="1:4" ht="15" customHeight="1">
      <c r="A190" s="82"/>
      <c r="B190"/>
      <c r="C190"/>
      <c r="D190"/>
    </row>
    <row r="191" spans="1:4" ht="15" customHeight="1">
      <c r="A191" s="82"/>
      <c r="B191"/>
      <c r="C191"/>
      <c r="D191"/>
    </row>
    <row r="192" spans="1:4" ht="15" customHeight="1">
      <c r="A192" s="82"/>
      <c r="B192"/>
      <c r="C192"/>
      <c r="D192"/>
    </row>
    <row r="193" spans="1:4" ht="15" customHeight="1">
      <c r="A193" s="82"/>
      <c r="B193"/>
      <c r="C193"/>
      <c r="D193"/>
    </row>
    <row r="194" spans="1:4" ht="15" customHeight="1">
      <c r="A194" s="82"/>
      <c r="B194"/>
      <c r="C194"/>
      <c r="D194"/>
    </row>
    <row r="195" spans="1:4" ht="15" customHeight="1">
      <c r="A195" s="82"/>
      <c r="B195"/>
      <c r="C195"/>
      <c r="D195"/>
    </row>
    <row r="196" spans="1:4" ht="15" customHeight="1">
      <c r="A196" s="82"/>
      <c r="B196"/>
      <c r="C196"/>
      <c r="D196"/>
    </row>
    <row r="197" spans="1:4" ht="15" customHeight="1">
      <c r="A197" s="82"/>
      <c r="B197"/>
      <c r="C197"/>
      <c r="D197"/>
    </row>
    <row r="198" spans="1:4" ht="15" customHeight="1">
      <c r="A198" s="82"/>
      <c r="B198"/>
      <c r="C198"/>
      <c r="D198"/>
    </row>
    <row r="199" spans="1:4" ht="15" customHeight="1">
      <c r="A199" s="82"/>
      <c r="B199"/>
      <c r="C199"/>
      <c r="D199"/>
    </row>
    <row r="200" spans="1:4" ht="15" customHeight="1">
      <c r="A200" s="82"/>
      <c r="B200"/>
      <c r="C200"/>
      <c r="D200"/>
    </row>
    <row r="201" spans="1:4" ht="15" customHeight="1">
      <c r="A201" s="82"/>
      <c r="B201"/>
      <c r="C201"/>
      <c r="D201"/>
    </row>
    <row r="202" spans="1:4" ht="15" customHeight="1">
      <c r="A202" s="82"/>
      <c r="B202"/>
      <c r="C202"/>
      <c r="D202"/>
    </row>
    <row r="203" spans="1:4" ht="15" customHeight="1">
      <c r="A203" s="82"/>
      <c r="B203"/>
      <c r="C203"/>
      <c r="D203"/>
    </row>
    <row r="204" spans="1:4" ht="15" customHeight="1">
      <c r="A204" s="82"/>
      <c r="B204"/>
      <c r="C204"/>
      <c r="D204"/>
    </row>
    <row r="205" spans="1:4" ht="15" customHeight="1">
      <c r="A205" s="82"/>
      <c r="B205"/>
      <c r="C205"/>
      <c r="D205"/>
    </row>
    <row r="206" spans="1:4" ht="15" customHeight="1">
      <c r="A206" s="82"/>
      <c r="B206"/>
      <c r="C206"/>
      <c r="D206"/>
    </row>
    <row r="207" spans="1:4" ht="15" customHeight="1">
      <c r="A207" s="82"/>
      <c r="B207"/>
      <c r="C207"/>
      <c r="D207"/>
    </row>
    <row r="208" spans="1:4" ht="15" customHeight="1">
      <c r="A208" s="82"/>
      <c r="B208"/>
      <c r="C208"/>
      <c r="D208"/>
    </row>
    <row r="209" spans="1:4" ht="15" customHeight="1">
      <c r="A209" s="82"/>
      <c r="B209"/>
      <c r="C209"/>
      <c r="D209"/>
    </row>
    <row r="210" spans="1:4" ht="15" customHeight="1">
      <c r="A210" s="82"/>
      <c r="B210"/>
      <c r="C210"/>
      <c r="D210"/>
    </row>
    <row r="211" spans="1:4" ht="15" customHeight="1">
      <c r="A211" s="82"/>
      <c r="B211"/>
      <c r="C211"/>
      <c r="D211"/>
    </row>
    <row r="212" spans="1:4" ht="15" customHeight="1">
      <c r="A212" s="82"/>
      <c r="B212"/>
      <c r="C212"/>
      <c r="D212"/>
    </row>
    <row r="213" spans="1:4" ht="15" customHeight="1">
      <c r="A213" s="82"/>
      <c r="B213"/>
      <c r="C213"/>
      <c r="D213"/>
    </row>
    <row r="214" spans="1:4" ht="15" customHeight="1">
      <c r="A214" s="82"/>
      <c r="B214"/>
      <c r="C214"/>
      <c r="D214"/>
    </row>
    <row r="215" spans="1:4" ht="15" customHeight="1">
      <c r="A215" s="82"/>
      <c r="B215"/>
      <c r="C215"/>
      <c r="D215"/>
    </row>
    <row r="216" spans="1:4" ht="15" customHeight="1">
      <c r="A216" s="82"/>
      <c r="B216"/>
      <c r="C216"/>
      <c r="D216"/>
    </row>
    <row r="217" spans="1:4" ht="15" customHeight="1">
      <c r="A217" s="82"/>
      <c r="B217"/>
      <c r="C217"/>
      <c r="D217"/>
    </row>
    <row r="218" spans="1:4" ht="15" customHeight="1">
      <c r="A218" s="82"/>
      <c r="B218"/>
      <c r="C218"/>
      <c r="D218"/>
    </row>
    <row r="219" spans="1:4" ht="15" customHeight="1">
      <c r="A219" s="82"/>
      <c r="B219"/>
      <c r="C219"/>
      <c r="D219"/>
    </row>
    <row r="220" spans="1:4" ht="15" customHeight="1">
      <c r="A220" s="82"/>
      <c r="B220"/>
      <c r="C220"/>
      <c r="D220"/>
    </row>
    <row r="221" spans="1:4" ht="15" customHeight="1">
      <c r="A221" s="82"/>
      <c r="B221"/>
      <c r="C221"/>
      <c r="D221"/>
    </row>
    <row r="222" spans="1:4" ht="15" customHeight="1">
      <c r="A222" s="82"/>
      <c r="B222"/>
      <c r="C222"/>
      <c r="D222"/>
    </row>
    <row r="223" spans="1:4" ht="15" customHeight="1">
      <c r="A223" s="82"/>
      <c r="B223"/>
      <c r="C223"/>
      <c r="D223"/>
    </row>
    <row r="224" spans="1:4" ht="15" customHeight="1">
      <c r="A224" s="82"/>
      <c r="B224"/>
      <c r="C224"/>
      <c r="D224"/>
    </row>
    <row r="225" spans="1:4" ht="15" customHeight="1">
      <c r="A225" s="82"/>
      <c r="B225"/>
      <c r="C225"/>
      <c r="D225"/>
    </row>
    <row r="226" spans="1:4" ht="15" customHeight="1">
      <c r="A226" s="82"/>
      <c r="B226"/>
      <c r="C226"/>
      <c r="D226"/>
    </row>
    <row r="227" spans="1:4" ht="15" customHeight="1">
      <c r="A227" s="82"/>
      <c r="B227"/>
      <c r="C227"/>
      <c r="D227"/>
    </row>
    <row r="228" spans="1:4" ht="15" customHeight="1">
      <c r="A228" s="82"/>
      <c r="B228"/>
      <c r="C228"/>
      <c r="D228"/>
    </row>
    <row r="229" spans="1:4" ht="15" customHeight="1">
      <c r="A229" s="82"/>
      <c r="B229"/>
      <c r="C229"/>
      <c r="D229"/>
    </row>
    <row r="230" spans="1:4" ht="15" customHeight="1">
      <c r="A230" s="82"/>
      <c r="B230"/>
      <c r="C230"/>
      <c r="D230"/>
    </row>
    <row r="231" spans="1:4" ht="15" customHeight="1">
      <c r="A231" s="82"/>
      <c r="B231"/>
      <c r="C231"/>
      <c r="D231"/>
    </row>
    <row r="232" spans="1:4" ht="15" customHeight="1">
      <c r="A232" s="82"/>
      <c r="B232"/>
      <c r="C232"/>
      <c r="D232"/>
    </row>
    <row r="233" spans="1:4" ht="15" customHeight="1">
      <c r="A233" s="82"/>
      <c r="B233"/>
      <c r="C233"/>
      <c r="D233"/>
    </row>
    <row r="234" spans="1:4" ht="15" customHeight="1">
      <c r="A234" s="82"/>
      <c r="B234"/>
      <c r="C234"/>
      <c r="D234"/>
    </row>
    <row r="235" spans="1:4" ht="15" customHeight="1">
      <c r="A235" s="82"/>
      <c r="B235"/>
      <c r="C235"/>
      <c r="D235"/>
    </row>
    <row r="236" spans="1:4" ht="15" customHeight="1">
      <c r="A236" s="82"/>
      <c r="B236"/>
      <c r="C236"/>
      <c r="D236"/>
    </row>
    <row r="237" spans="1:4" ht="15" customHeight="1">
      <c r="A237" s="82"/>
      <c r="B237"/>
      <c r="C237"/>
      <c r="D237"/>
    </row>
    <row r="238" spans="1:4" ht="15" customHeight="1">
      <c r="A238" s="82"/>
      <c r="B238"/>
      <c r="C238"/>
      <c r="D238"/>
    </row>
    <row r="239" spans="1:4" ht="15" customHeight="1">
      <c r="A239" s="82"/>
      <c r="B239"/>
      <c r="C239"/>
      <c r="D239"/>
    </row>
    <row r="240" spans="1:4" ht="15" customHeight="1">
      <c r="A240" s="82"/>
      <c r="B240"/>
      <c r="C240"/>
      <c r="D240"/>
    </row>
    <row r="241" spans="1:4" ht="15" customHeight="1">
      <c r="A241" s="82"/>
      <c r="B241"/>
      <c r="C241"/>
      <c r="D241"/>
    </row>
    <row r="242" spans="1:4" ht="15" customHeight="1">
      <c r="A242" s="82"/>
      <c r="B242"/>
      <c r="C242"/>
      <c r="D242"/>
    </row>
    <row r="243" spans="1:4" ht="15" customHeight="1">
      <c r="A243" s="82"/>
      <c r="B243"/>
      <c r="C243"/>
      <c r="D243"/>
    </row>
    <row r="244" spans="1:4" ht="15" customHeight="1">
      <c r="A244" s="82"/>
      <c r="B244"/>
      <c r="C244"/>
      <c r="D244"/>
    </row>
    <row r="245" spans="1:4" ht="15" customHeight="1">
      <c r="A245" s="82"/>
      <c r="B245"/>
      <c r="C245"/>
      <c r="D245"/>
    </row>
    <row r="246" spans="1:4" ht="15" customHeight="1">
      <c r="A246" s="82"/>
      <c r="B246"/>
      <c r="C246"/>
      <c r="D246"/>
    </row>
    <row r="247" spans="1:4" ht="15" customHeight="1">
      <c r="A247" s="82"/>
      <c r="B247"/>
      <c r="C247"/>
      <c r="D247"/>
    </row>
    <row r="248" spans="1:4" ht="15" customHeight="1">
      <c r="A248" s="82"/>
      <c r="B248"/>
      <c r="C248"/>
      <c r="D248"/>
    </row>
    <row r="249" spans="1:4" ht="15" customHeight="1">
      <c r="A249" s="82"/>
      <c r="B249"/>
      <c r="C249"/>
      <c r="D249"/>
    </row>
    <row r="250" spans="1:4" ht="15" customHeight="1">
      <c r="A250" s="82"/>
      <c r="B250"/>
      <c r="C250"/>
      <c r="D250"/>
    </row>
    <row r="251" spans="1:4" ht="15" customHeight="1">
      <c r="A251" s="82"/>
      <c r="B251"/>
      <c r="C251"/>
      <c r="D251"/>
    </row>
    <row r="252" spans="1:4" ht="15" customHeight="1">
      <c r="A252" s="82"/>
      <c r="B252"/>
      <c r="C252"/>
      <c r="D252"/>
    </row>
    <row r="253" spans="1:4" ht="15" customHeight="1">
      <c r="A253" s="82"/>
      <c r="B253"/>
      <c r="C253"/>
      <c r="D253"/>
    </row>
    <row r="254" spans="1:4" ht="15" customHeight="1">
      <c r="A254" s="82"/>
      <c r="B254"/>
      <c r="C254"/>
      <c r="D254"/>
    </row>
    <row r="255" spans="1:4" ht="15" customHeight="1">
      <c r="A255" s="82"/>
      <c r="B255"/>
      <c r="C255"/>
      <c r="D255"/>
    </row>
    <row r="256" spans="1:4" ht="15" customHeight="1">
      <c r="A256" s="82"/>
      <c r="B256"/>
      <c r="C256"/>
      <c r="D256"/>
    </row>
    <row r="257" spans="1:4" ht="15" customHeight="1">
      <c r="A257" s="82"/>
      <c r="B257"/>
      <c r="C257"/>
      <c r="D257"/>
    </row>
    <row r="258" spans="1:4" ht="15" customHeight="1">
      <c r="A258" s="82"/>
      <c r="B258"/>
      <c r="C258"/>
      <c r="D258"/>
    </row>
    <row r="259" spans="1:4" ht="15" customHeight="1">
      <c r="A259" s="82"/>
      <c r="B259"/>
      <c r="C259"/>
      <c r="D259"/>
    </row>
    <row r="260" spans="1:4" ht="15" customHeight="1">
      <c r="A260" s="82"/>
      <c r="B260"/>
      <c r="C260"/>
      <c r="D260"/>
    </row>
    <row r="261" spans="1:4" ht="15" customHeight="1">
      <c r="A261" s="82"/>
      <c r="B261"/>
      <c r="C261"/>
      <c r="D261"/>
    </row>
    <row r="262" spans="1:4" ht="15" customHeight="1">
      <c r="A262" s="82"/>
      <c r="B262"/>
      <c r="C262"/>
      <c r="D262"/>
    </row>
    <row r="263" spans="1:4" ht="15" customHeight="1">
      <c r="A263" s="82"/>
      <c r="B263"/>
      <c r="C263"/>
      <c r="D263"/>
    </row>
    <row r="264" spans="1:4" ht="15" customHeight="1">
      <c r="A264" s="82"/>
      <c r="B264"/>
      <c r="C264"/>
      <c r="D264"/>
    </row>
    <row r="265" spans="1:4" ht="15" customHeight="1">
      <c r="A265" s="82"/>
      <c r="B265"/>
      <c r="C265"/>
      <c r="D265"/>
    </row>
    <row r="266" spans="1:4" ht="15" customHeight="1">
      <c r="A266" s="82"/>
      <c r="B266"/>
      <c r="C266"/>
      <c r="D266"/>
    </row>
    <row r="267" spans="1:4" ht="15" customHeight="1">
      <c r="A267" s="82"/>
      <c r="B267"/>
      <c r="C267"/>
      <c r="D267"/>
    </row>
    <row r="268" spans="1:4" ht="15" customHeight="1">
      <c r="A268" s="82"/>
      <c r="B268"/>
      <c r="C268"/>
      <c r="D268"/>
    </row>
    <row r="269" spans="1:4" ht="15" customHeight="1">
      <c r="A269" s="82"/>
      <c r="B269"/>
      <c r="C269"/>
      <c r="D269"/>
    </row>
    <row r="270" spans="1:4" ht="15" customHeight="1">
      <c r="A270" s="82"/>
      <c r="B270"/>
      <c r="C270"/>
      <c r="D270"/>
    </row>
    <row r="271" spans="1:4" ht="15" customHeight="1">
      <c r="A271" s="82"/>
      <c r="B271"/>
      <c r="C271"/>
      <c r="D271"/>
    </row>
    <row r="272" spans="1:4" ht="15" customHeight="1">
      <c r="A272" s="82"/>
      <c r="B272"/>
      <c r="C272"/>
      <c r="D272"/>
    </row>
    <row r="273" spans="1:4" ht="15" customHeight="1">
      <c r="A273" s="82"/>
      <c r="B273"/>
      <c r="C273"/>
      <c r="D273"/>
    </row>
    <row r="274" spans="1:4" ht="15" customHeight="1">
      <c r="A274" s="82"/>
      <c r="B274"/>
      <c r="C274"/>
      <c r="D274"/>
    </row>
    <row r="275" spans="1:4" ht="15" customHeight="1">
      <c r="A275" s="82"/>
      <c r="B275"/>
      <c r="C275"/>
      <c r="D275"/>
    </row>
    <row r="276" spans="1:4" ht="15" customHeight="1">
      <c r="A276" s="82"/>
      <c r="B276"/>
      <c r="C276"/>
      <c r="D276"/>
    </row>
    <row r="277" spans="1:4" ht="15" customHeight="1">
      <c r="A277" s="82"/>
      <c r="B277"/>
      <c r="C277"/>
      <c r="D277"/>
    </row>
    <row r="278" spans="1:4" ht="15" customHeight="1">
      <c r="A278" s="82"/>
      <c r="B278"/>
      <c r="C278"/>
      <c r="D278"/>
    </row>
    <row r="279" spans="1:4" ht="15" customHeight="1">
      <c r="A279" s="82"/>
      <c r="B279"/>
      <c r="C279"/>
      <c r="D279"/>
    </row>
    <row r="280" spans="1:4" ht="15" customHeight="1">
      <c r="A280" s="82"/>
      <c r="B280"/>
      <c r="C280"/>
      <c r="D280"/>
    </row>
    <row r="281" spans="1:4" ht="15" customHeight="1">
      <c r="A281" s="82"/>
      <c r="B281"/>
      <c r="C281"/>
      <c r="D281"/>
    </row>
    <row r="282" spans="1:4" ht="15" customHeight="1">
      <c r="A282" s="82"/>
      <c r="B282"/>
      <c r="C282"/>
      <c r="D282"/>
    </row>
    <row r="283" spans="1:4" ht="15" customHeight="1">
      <c r="A283" s="82"/>
      <c r="B283"/>
      <c r="C283"/>
      <c r="D283"/>
    </row>
    <row r="284" spans="1:4" ht="15" customHeight="1">
      <c r="A284" s="82"/>
      <c r="B284"/>
      <c r="C284"/>
      <c r="D284"/>
    </row>
    <row r="285" spans="1:4" ht="15" customHeight="1">
      <c r="A285" s="82"/>
      <c r="B285"/>
      <c r="C285"/>
      <c r="D285"/>
    </row>
    <row r="286" spans="1:4" ht="15" customHeight="1">
      <c r="A286" s="82"/>
      <c r="B286"/>
      <c r="C286"/>
      <c r="D286"/>
    </row>
    <row r="287" spans="1:4" ht="15" customHeight="1">
      <c r="A287" s="82"/>
      <c r="B287"/>
      <c r="C287"/>
      <c r="D287"/>
    </row>
    <row r="288" spans="1:4" ht="15" customHeight="1">
      <c r="A288" s="82"/>
      <c r="B288"/>
      <c r="C288"/>
      <c r="D288"/>
    </row>
    <row r="289" spans="1:4" ht="15" customHeight="1">
      <c r="A289" s="82"/>
      <c r="B289"/>
      <c r="C289"/>
      <c r="D289"/>
    </row>
    <row r="290" spans="1:4" ht="15" customHeight="1">
      <c r="A290" s="82"/>
      <c r="B290"/>
      <c r="C290"/>
      <c r="D290"/>
    </row>
    <row r="291" spans="1:4" ht="15" customHeight="1">
      <c r="A291" s="82"/>
      <c r="B291"/>
      <c r="C291"/>
      <c r="D291"/>
    </row>
    <row r="292" spans="1:4" ht="15" customHeight="1">
      <c r="A292" s="82"/>
      <c r="B292"/>
      <c r="C292"/>
      <c r="D292"/>
    </row>
    <row r="293" spans="1:4" ht="15" customHeight="1">
      <c r="A293" s="82"/>
      <c r="B293"/>
      <c r="C293"/>
      <c r="D293"/>
    </row>
    <row r="294" spans="1:4" ht="15" customHeight="1">
      <c r="A294" s="82"/>
      <c r="B294"/>
      <c r="C294"/>
      <c r="D294"/>
    </row>
    <row r="295" spans="1:4" ht="15" customHeight="1">
      <c r="A295" s="82"/>
      <c r="B295"/>
      <c r="C295"/>
      <c r="D295"/>
    </row>
    <row r="296" spans="1:4" ht="15" customHeight="1">
      <c r="A296" s="82"/>
      <c r="B296"/>
      <c r="C296"/>
      <c r="D296"/>
    </row>
    <row r="297" spans="1:4" ht="15" customHeight="1">
      <c r="A297" s="82"/>
      <c r="B297"/>
      <c r="C297"/>
      <c r="D297"/>
    </row>
    <row r="298" spans="1:4" ht="15" customHeight="1">
      <c r="A298" s="82"/>
      <c r="B298"/>
      <c r="C298"/>
      <c r="D298"/>
    </row>
    <row r="299" spans="1:4" ht="15" customHeight="1">
      <c r="A299" s="82"/>
      <c r="B299"/>
      <c r="C299"/>
      <c r="D299"/>
    </row>
    <row r="300" spans="1:4" ht="15" customHeight="1">
      <c r="A300" s="82"/>
      <c r="B300"/>
      <c r="C300"/>
      <c r="D300"/>
    </row>
    <row r="301" spans="1:4" ht="15" customHeight="1">
      <c r="A301" s="82"/>
      <c r="B301"/>
      <c r="C301"/>
      <c r="D301"/>
    </row>
    <row r="302" spans="1:4" ht="15" customHeight="1">
      <c r="A302" s="82"/>
      <c r="B302"/>
      <c r="C302"/>
      <c r="D302"/>
    </row>
    <row r="303" spans="1:4" ht="15" customHeight="1">
      <c r="A303" s="82"/>
      <c r="B303"/>
      <c r="C303"/>
      <c r="D303"/>
    </row>
    <row r="304" spans="1:4" ht="15" customHeight="1">
      <c r="A304" s="82"/>
      <c r="B304"/>
      <c r="C304"/>
      <c r="D304"/>
    </row>
    <row r="305" spans="1:4" ht="15" customHeight="1">
      <c r="A305" s="82"/>
      <c r="B305"/>
      <c r="C305"/>
      <c r="D305"/>
    </row>
    <row r="306" spans="1:4" ht="15" customHeight="1">
      <c r="A306" s="82"/>
      <c r="B306"/>
      <c r="C306"/>
      <c r="D306"/>
    </row>
    <row r="307" spans="1:4" ht="15" customHeight="1">
      <c r="A307" s="82"/>
      <c r="B307"/>
      <c r="C307"/>
      <c r="D307"/>
    </row>
    <row r="308" spans="1:4" ht="15" customHeight="1">
      <c r="A308" s="82"/>
      <c r="B308"/>
      <c r="C308"/>
      <c r="D308"/>
    </row>
    <row r="309" spans="1:4" ht="15" customHeight="1">
      <c r="A309" s="82"/>
      <c r="B309"/>
      <c r="C309"/>
      <c r="D309"/>
    </row>
    <row r="310" spans="1:4" ht="15" customHeight="1">
      <c r="A310" s="82"/>
      <c r="B310"/>
      <c r="C310"/>
      <c r="D310"/>
    </row>
    <row r="311" spans="1:4" ht="15" customHeight="1">
      <c r="A311" s="82"/>
      <c r="B311"/>
      <c r="C311"/>
      <c r="D311"/>
    </row>
    <row r="312" spans="1:4" ht="15" customHeight="1">
      <c r="A312" s="82"/>
      <c r="B312"/>
      <c r="C312"/>
      <c r="D312"/>
    </row>
    <row r="313" spans="1:4" ht="15" customHeight="1">
      <c r="A313" s="82"/>
      <c r="B313"/>
      <c r="C313"/>
      <c r="D313"/>
    </row>
    <row r="314" spans="1:4" ht="15" customHeight="1">
      <c r="A314" s="82"/>
      <c r="B314"/>
      <c r="C314"/>
      <c r="D314"/>
    </row>
    <row r="315" spans="1:4" ht="15" customHeight="1">
      <c r="A315" s="82"/>
      <c r="B315"/>
      <c r="C315"/>
      <c r="D315"/>
    </row>
    <row r="316" spans="1:4" ht="15" customHeight="1">
      <c r="A316" s="82"/>
      <c r="B316"/>
      <c r="C316"/>
      <c r="D316"/>
    </row>
    <row r="317" spans="1:4" ht="15" customHeight="1">
      <c r="A317" s="82"/>
      <c r="B317"/>
      <c r="C317"/>
      <c r="D317"/>
    </row>
    <row r="318" spans="1:4" ht="15" customHeight="1">
      <c r="A318" s="82"/>
      <c r="B318"/>
      <c r="C318"/>
      <c r="D318"/>
    </row>
    <row r="319" spans="1:4" ht="15" customHeight="1">
      <c r="A319" s="82"/>
      <c r="B319"/>
      <c r="C319"/>
      <c r="D319"/>
    </row>
    <row r="320" spans="1:4" ht="15" customHeight="1">
      <c r="A320" s="82"/>
      <c r="B320"/>
      <c r="C320"/>
      <c r="D320"/>
    </row>
    <row r="321" spans="1:4" ht="15" customHeight="1">
      <c r="A321" s="82"/>
      <c r="B321"/>
      <c r="C321"/>
      <c r="D321"/>
    </row>
    <row r="322" spans="1:4" ht="15" customHeight="1">
      <c r="A322" s="82"/>
      <c r="B322"/>
      <c r="C322"/>
      <c r="D322"/>
    </row>
    <row r="323" spans="1:4" ht="15" customHeight="1">
      <c r="A323" s="82"/>
      <c r="B323"/>
      <c r="C323"/>
      <c r="D323"/>
    </row>
    <row r="324" spans="1:4" ht="15" customHeight="1">
      <c r="A324" s="82"/>
      <c r="B324"/>
      <c r="C324"/>
      <c r="D324"/>
    </row>
    <row r="325" spans="1:4" ht="15" customHeight="1">
      <c r="A325" s="82"/>
      <c r="B325"/>
      <c r="C325"/>
      <c r="D325"/>
    </row>
    <row r="326" spans="1:4" ht="15" customHeight="1">
      <c r="A326" s="82"/>
      <c r="B326"/>
      <c r="C326"/>
      <c r="D326"/>
    </row>
    <row r="327" spans="1:4" ht="15" customHeight="1">
      <c r="A327" s="82"/>
      <c r="B327"/>
      <c r="C327"/>
      <c r="D327"/>
    </row>
    <row r="328" spans="1:4" ht="15" customHeight="1">
      <c r="A328" s="82"/>
      <c r="B328"/>
      <c r="C328"/>
      <c r="D328"/>
    </row>
    <row r="329" spans="1:4" ht="15" customHeight="1">
      <c r="A329" s="82"/>
      <c r="B329"/>
      <c r="C329"/>
      <c r="D329"/>
    </row>
    <row r="330" spans="1:4" ht="15" customHeight="1">
      <c r="A330" s="82"/>
      <c r="B330"/>
      <c r="C330"/>
      <c r="D330"/>
    </row>
    <row r="331" spans="1:4" ht="15" customHeight="1">
      <c r="A331" s="82"/>
      <c r="B331"/>
      <c r="C331"/>
      <c r="D331"/>
    </row>
    <row r="332" spans="1:4" ht="15" customHeight="1">
      <c r="A332" s="82"/>
      <c r="B332"/>
      <c r="C332"/>
      <c r="D332"/>
    </row>
    <row r="333" spans="1:4" ht="15" customHeight="1">
      <c r="A333" s="82"/>
      <c r="B333"/>
      <c r="C333"/>
      <c r="D333"/>
    </row>
    <row r="334" spans="1:4" ht="15" customHeight="1">
      <c r="A334" s="82"/>
      <c r="B334"/>
      <c r="C334"/>
      <c r="D334"/>
    </row>
    <row r="335" spans="1:4" ht="15" customHeight="1">
      <c r="A335" s="82"/>
      <c r="B335"/>
      <c r="C335"/>
      <c r="D335"/>
    </row>
    <row r="336" spans="1:4" ht="15" customHeight="1">
      <c r="A336" s="82"/>
      <c r="B336"/>
      <c r="C336"/>
      <c r="D336"/>
    </row>
    <row r="337" spans="1:4" ht="15" customHeight="1">
      <c r="A337" s="82"/>
      <c r="B337"/>
      <c r="C337"/>
      <c r="D337"/>
    </row>
    <row r="338" spans="1:4" ht="15" customHeight="1">
      <c r="A338" s="82"/>
      <c r="B338"/>
      <c r="C338"/>
      <c r="D338"/>
    </row>
    <row r="339" spans="1:4" ht="15" customHeight="1">
      <c r="A339" s="82"/>
      <c r="B339"/>
      <c r="C339"/>
      <c r="D339"/>
    </row>
    <row r="340" spans="1:4" ht="15" customHeight="1">
      <c r="A340" s="82"/>
      <c r="B340"/>
      <c r="C340"/>
      <c r="D340"/>
    </row>
    <row r="341" spans="1:4" ht="15" customHeight="1">
      <c r="A341" s="82"/>
      <c r="B341"/>
      <c r="C341"/>
      <c r="D341"/>
    </row>
    <row r="342" spans="1:4" ht="15" customHeight="1">
      <c r="A342" s="82"/>
      <c r="B342"/>
      <c r="C342"/>
      <c r="D342"/>
    </row>
    <row r="343" spans="1:4" ht="15" customHeight="1">
      <c r="A343" s="82"/>
      <c r="B343"/>
      <c r="C343"/>
      <c r="D343"/>
    </row>
    <row r="344" spans="1:4" ht="15" customHeight="1">
      <c r="A344" s="82"/>
      <c r="B344"/>
      <c r="C344"/>
      <c r="D344"/>
    </row>
    <row r="345" spans="1:4" ht="15" customHeight="1">
      <c r="A345" s="82"/>
      <c r="B345"/>
      <c r="C345"/>
      <c r="D345"/>
    </row>
    <row r="346" spans="1:4" ht="15" customHeight="1">
      <c r="A346" s="82"/>
      <c r="B346"/>
      <c r="C346"/>
      <c r="D346"/>
    </row>
    <row r="347" spans="1:4" ht="15" customHeight="1">
      <c r="A347" s="82"/>
      <c r="B347"/>
      <c r="C347"/>
      <c r="D347"/>
    </row>
    <row r="348" spans="1:4" ht="15" customHeight="1">
      <c r="A348" s="82"/>
      <c r="B348"/>
      <c r="C348"/>
      <c r="D348"/>
    </row>
    <row r="349" spans="1:4" ht="15" customHeight="1">
      <c r="A349" s="82"/>
      <c r="B349"/>
      <c r="C349"/>
      <c r="D349"/>
    </row>
    <row r="350" spans="1:4" ht="15" customHeight="1">
      <c r="A350" s="82"/>
      <c r="B350"/>
      <c r="C350"/>
      <c r="D350"/>
    </row>
    <row r="351" spans="1:4" ht="15" customHeight="1">
      <c r="A351" s="82"/>
      <c r="B351"/>
      <c r="C351"/>
      <c r="D351"/>
    </row>
    <row r="352" spans="1:4" ht="15" customHeight="1">
      <c r="A352" s="82"/>
      <c r="B352"/>
      <c r="C352"/>
      <c r="D352"/>
    </row>
    <row r="353" spans="1:4" ht="15" customHeight="1">
      <c r="A353" s="82"/>
      <c r="B353"/>
      <c r="C353"/>
      <c r="D353"/>
    </row>
    <row r="354" spans="1:4" ht="15" customHeight="1">
      <c r="A354" s="82"/>
      <c r="B354"/>
      <c r="C354"/>
      <c r="D354"/>
    </row>
    <row r="355" spans="1:4" ht="15" customHeight="1">
      <c r="A355" s="82"/>
      <c r="B355"/>
      <c r="C355"/>
      <c r="D355"/>
    </row>
    <row r="356" spans="1:4" ht="15" customHeight="1">
      <c r="A356" s="82"/>
      <c r="B356"/>
      <c r="C356"/>
      <c r="D356"/>
    </row>
    <row r="357" spans="1:4" ht="15" customHeight="1">
      <c r="A357" s="82"/>
      <c r="B357"/>
      <c r="C357"/>
      <c r="D357"/>
    </row>
    <row r="358" spans="1:4" ht="15" customHeight="1">
      <c r="A358" s="82"/>
      <c r="B358"/>
      <c r="C358"/>
      <c r="D358"/>
    </row>
    <row r="359" spans="1:4" ht="15" customHeight="1">
      <c r="A359" s="82"/>
      <c r="B359"/>
      <c r="C359"/>
      <c r="D359"/>
    </row>
    <row r="360" spans="1:4" ht="15" customHeight="1">
      <c r="A360" s="82"/>
      <c r="B360"/>
      <c r="C360"/>
      <c r="D360"/>
    </row>
    <row r="361" spans="1:4" ht="15" customHeight="1">
      <c r="A361" s="82"/>
      <c r="B361"/>
      <c r="C361"/>
      <c r="D361"/>
    </row>
    <row r="362" spans="1:4" ht="15" customHeight="1">
      <c r="A362" s="82"/>
      <c r="B362"/>
      <c r="C362"/>
      <c r="D362"/>
    </row>
    <row r="363" spans="1:4" ht="15" customHeight="1">
      <c r="A363" s="82"/>
      <c r="B363"/>
      <c r="C363"/>
      <c r="D363"/>
    </row>
    <row r="364" spans="1:4" ht="15" customHeight="1">
      <c r="A364" s="82"/>
      <c r="B364"/>
      <c r="C364"/>
      <c r="D364"/>
    </row>
    <row r="365" spans="1:4" ht="15" customHeight="1">
      <c r="A365" s="82"/>
      <c r="B365"/>
      <c r="C365"/>
      <c r="D365"/>
    </row>
    <row r="366" spans="1:4" ht="15" customHeight="1">
      <c r="A366" s="82"/>
      <c r="B366"/>
      <c r="C366"/>
      <c r="D366"/>
    </row>
    <row r="367" spans="1:4" ht="15" customHeight="1">
      <c r="A367" s="82"/>
      <c r="B367"/>
      <c r="C367"/>
      <c r="D367"/>
    </row>
    <row r="368" spans="1:4" ht="15" customHeight="1">
      <c r="A368" s="82"/>
      <c r="B368"/>
      <c r="C368"/>
      <c r="D368"/>
    </row>
    <row r="369" spans="1:4" ht="15" customHeight="1">
      <c r="A369" s="82"/>
      <c r="B369"/>
      <c r="C369"/>
      <c r="D369"/>
    </row>
    <row r="370" spans="1:4" ht="15" customHeight="1">
      <c r="A370" s="82"/>
      <c r="B370"/>
      <c r="C370"/>
      <c r="D370"/>
    </row>
    <row r="371" spans="1:4" ht="15" customHeight="1">
      <c r="A371" s="82"/>
      <c r="B371"/>
      <c r="C371"/>
      <c r="D371"/>
    </row>
    <row r="372" spans="1:4" ht="15" customHeight="1">
      <c r="A372" s="82"/>
      <c r="B372"/>
      <c r="C372"/>
      <c r="D372"/>
    </row>
    <row r="373" spans="1:4" ht="15" customHeight="1">
      <c r="A373" s="82"/>
      <c r="B373"/>
      <c r="C373"/>
      <c r="D373"/>
    </row>
    <row r="374" spans="1:4" ht="15" customHeight="1">
      <c r="A374" s="82"/>
      <c r="B374"/>
      <c r="C374"/>
      <c r="D374"/>
    </row>
    <row r="375" spans="1:4" ht="15" customHeight="1">
      <c r="A375" s="82"/>
      <c r="B375"/>
      <c r="C375"/>
      <c r="D375"/>
    </row>
    <row r="376" spans="1:4" ht="15" customHeight="1">
      <c r="A376" s="82"/>
      <c r="B376"/>
      <c r="C376"/>
      <c r="D376"/>
    </row>
    <row r="377" spans="1:4" ht="15" customHeight="1">
      <c r="A377" s="82"/>
      <c r="B377"/>
      <c r="C377"/>
      <c r="D377"/>
    </row>
    <row r="378" spans="1:4" ht="15" customHeight="1">
      <c r="A378" s="82"/>
      <c r="B378"/>
      <c r="C378"/>
      <c r="D378"/>
    </row>
    <row r="379" spans="1:4" ht="15" customHeight="1">
      <c r="A379" s="82"/>
      <c r="B379"/>
      <c r="C379"/>
      <c r="D379"/>
    </row>
    <row r="380" spans="1:4" ht="15" customHeight="1">
      <c r="A380" s="82"/>
      <c r="B380"/>
      <c r="C380"/>
      <c r="D380"/>
    </row>
    <row r="381" spans="1:4" ht="15" customHeight="1">
      <c r="A381" s="82"/>
      <c r="B381"/>
      <c r="C381"/>
      <c r="D381"/>
    </row>
    <row r="382" spans="1:4" ht="15" customHeight="1">
      <c r="A382" s="82"/>
      <c r="B382"/>
      <c r="C382"/>
      <c r="D382"/>
    </row>
    <row r="383" spans="1:4" ht="15" customHeight="1">
      <c r="A383" s="82"/>
      <c r="B383"/>
      <c r="C383"/>
      <c r="D383"/>
    </row>
    <row r="384" spans="1:4" ht="15" customHeight="1">
      <c r="A384" s="82"/>
      <c r="B384"/>
      <c r="C384"/>
      <c r="D384"/>
    </row>
    <row r="385" spans="1:4" ht="15" customHeight="1">
      <c r="A385" s="82"/>
      <c r="B385"/>
      <c r="C385"/>
      <c r="D385"/>
    </row>
    <row r="386" spans="1:4" ht="15" customHeight="1">
      <c r="A386" s="82"/>
      <c r="B386"/>
      <c r="C386"/>
      <c r="D386"/>
    </row>
    <row r="387" spans="1:4" ht="15" customHeight="1">
      <c r="A387" s="82"/>
      <c r="B387"/>
      <c r="C387"/>
      <c r="D387"/>
    </row>
    <row r="388" spans="1:4" ht="15" customHeight="1">
      <c r="A388" s="82"/>
      <c r="B388"/>
      <c r="C388"/>
      <c r="D388"/>
    </row>
    <row r="389" spans="1:4" ht="15" customHeight="1">
      <c r="A389" s="82"/>
      <c r="B389"/>
      <c r="C389"/>
      <c r="D389"/>
    </row>
    <row r="390" spans="1:4" ht="15" customHeight="1">
      <c r="A390" s="82"/>
      <c r="B390"/>
      <c r="C390"/>
      <c r="D390"/>
    </row>
    <row r="391" spans="1:4" ht="15" customHeight="1">
      <c r="A391" s="82"/>
      <c r="B391"/>
      <c r="C391"/>
      <c r="D391"/>
    </row>
    <row r="392" spans="1:4" ht="15" customHeight="1">
      <c r="A392" s="82"/>
      <c r="B392"/>
      <c r="C392"/>
      <c r="D392"/>
    </row>
    <row r="393" spans="1:4" ht="15" customHeight="1">
      <c r="A393" s="82"/>
      <c r="B393"/>
      <c r="C393"/>
      <c r="D393"/>
    </row>
    <row r="394" spans="1:4" ht="15" customHeight="1">
      <c r="A394" s="82"/>
      <c r="B394"/>
      <c r="C394"/>
      <c r="D394"/>
    </row>
    <row r="395" spans="1:4" ht="15" customHeight="1">
      <c r="A395" s="82"/>
      <c r="B395"/>
      <c r="C395"/>
      <c r="D395"/>
    </row>
    <row r="396" spans="1:4" ht="15" customHeight="1">
      <c r="A396" s="82"/>
      <c r="B396"/>
      <c r="C396"/>
      <c r="D396"/>
    </row>
    <row r="397" spans="1:4" ht="15" customHeight="1">
      <c r="A397" s="82"/>
      <c r="B397"/>
      <c r="C397"/>
      <c r="D397"/>
    </row>
    <row r="398" spans="1:4" ht="15" customHeight="1">
      <c r="A398" s="82"/>
      <c r="B398"/>
      <c r="C398"/>
      <c r="D398"/>
    </row>
    <row r="399" spans="1:4" ht="15" customHeight="1">
      <c r="A399" s="82"/>
      <c r="B399"/>
      <c r="C399"/>
      <c r="D399"/>
    </row>
    <row r="400" spans="1:4" ht="15" customHeight="1">
      <c r="A400" s="82"/>
      <c r="B400"/>
      <c r="C400"/>
      <c r="D400"/>
    </row>
    <row r="401" spans="1:4" ht="15" customHeight="1">
      <c r="A401" s="82"/>
      <c r="B401"/>
      <c r="C401"/>
      <c r="D401"/>
    </row>
    <row r="402" spans="1:4" ht="15" customHeight="1">
      <c r="A402" s="82"/>
      <c r="B402"/>
      <c r="C402"/>
      <c r="D402"/>
    </row>
    <row r="403" spans="1:4" ht="15" customHeight="1">
      <c r="A403" s="82"/>
      <c r="B403"/>
      <c r="C403"/>
      <c r="D403"/>
    </row>
    <row r="404" spans="1:4" ht="15" customHeight="1">
      <c r="A404" s="82"/>
      <c r="B404"/>
      <c r="C404"/>
      <c r="D404"/>
    </row>
    <row r="405" spans="1:4" ht="15" customHeight="1">
      <c r="A405" s="82"/>
      <c r="B405"/>
      <c r="C405"/>
      <c r="D405"/>
    </row>
    <row r="406" spans="1:4" ht="15" customHeight="1">
      <c r="A406" s="82"/>
      <c r="B406"/>
      <c r="C406"/>
      <c r="D406"/>
    </row>
    <row r="407" spans="1:4" ht="15" customHeight="1">
      <c r="A407" s="82"/>
      <c r="B407"/>
      <c r="C407"/>
      <c r="D407"/>
    </row>
    <row r="408" spans="1:4" ht="15" customHeight="1">
      <c r="A408" s="82"/>
      <c r="B408"/>
      <c r="C408"/>
      <c r="D408"/>
    </row>
    <row r="409" spans="1:4" ht="15" customHeight="1">
      <c r="A409" s="82"/>
      <c r="B409"/>
      <c r="C409"/>
      <c r="D409"/>
    </row>
    <row r="410" spans="1:4" ht="15" customHeight="1">
      <c r="A410" s="82"/>
      <c r="B410"/>
      <c r="C410"/>
      <c r="D410"/>
    </row>
    <row r="411" spans="1:4" ht="15" customHeight="1">
      <c r="A411" s="82"/>
      <c r="B411"/>
      <c r="C411"/>
      <c r="D411"/>
    </row>
    <row r="412" spans="1:4" ht="15" customHeight="1">
      <c r="A412" s="82"/>
      <c r="B412"/>
      <c r="C412"/>
      <c r="D412"/>
    </row>
    <row r="413" spans="1:4" ht="15" customHeight="1">
      <c r="A413" s="82"/>
      <c r="B413"/>
      <c r="C413"/>
      <c r="D413"/>
    </row>
    <row r="414" spans="1:4" ht="15" customHeight="1">
      <c r="A414" s="82"/>
      <c r="B414"/>
      <c r="C414"/>
      <c r="D414"/>
    </row>
    <row r="415" spans="1:4" ht="15" customHeight="1">
      <c r="A415" s="82"/>
      <c r="B415"/>
      <c r="C415"/>
      <c r="D415"/>
    </row>
    <row r="416" spans="1:4" ht="15" customHeight="1">
      <c r="A416" s="82"/>
      <c r="B416"/>
      <c r="C416"/>
      <c r="D416"/>
    </row>
    <row r="417" spans="1:4" ht="15" customHeight="1">
      <c r="A417" s="82"/>
      <c r="B417"/>
      <c r="C417"/>
      <c r="D417"/>
    </row>
    <row r="418" spans="1:4" ht="15" customHeight="1">
      <c r="A418" s="82"/>
      <c r="B418"/>
      <c r="C418"/>
      <c r="D418"/>
    </row>
    <row r="419" spans="1:4" ht="15" customHeight="1">
      <c r="A419" s="82"/>
      <c r="B419"/>
      <c r="C419"/>
      <c r="D419"/>
    </row>
    <row r="420" spans="1:4" ht="15" customHeight="1">
      <c r="A420" s="82"/>
      <c r="B420"/>
      <c r="C420"/>
      <c r="D420"/>
    </row>
    <row r="421" spans="1:4" ht="15" customHeight="1">
      <c r="A421" s="82"/>
      <c r="B421"/>
      <c r="C421"/>
      <c r="D421"/>
    </row>
    <row r="422" spans="1:4" ht="15" customHeight="1">
      <c r="A422" s="82"/>
      <c r="B422"/>
      <c r="C422"/>
      <c r="D422"/>
    </row>
    <row r="423" spans="1:4" ht="15" customHeight="1">
      <c r="A423" s="82"/>
      <c r="B423"/>
      <c r="C423"/>
      <c r="D423"/>
    </row>
    <row r="424" spans="1:4" ht="15" customHeight="1">
      <c r="A424" s="82"/>
      <c r="B424"/>
      <c r="C424"/>
      <c r="D424"/>
    </row>
    <row r="425" spans="1:4" ht="15" customHeight="1">
      <c r="A425" s="82"/>
      <c r="B425"/>
      <c r="C425"/>
      <c r="D425"/>
    </row>
    <row r="426" spans="1:4" ht="15" customHeight="1">
      <c r="A426" s="82"/>
      <c r="B426"/>
      <c r="C426"/>
      <c r="D426"/>
    </row>
    <row r="427" spans="1:4" ht="15" customHeight="1">
      <c r="A427" s="82"/>
      <c r="B427"/>
      <c r="C427"/>
      <c r="D427"/>
    </row>
    <row r="428" spans="1:4" ht="15" customHeight="1">
      <c r="A428" s="82"/>
      <c r="B428"/>
      <c r="C428"/>
      <c r="D428"/>
    </row>
    <row r="429" spans="1:4" ht="15" customHeight="1">
      <c r="A429" s="82"/>
      <c r="B429"/>
      <c r="C429"/>
      <c r="D429"/>
    </row>
    <row r="430" spans="1:4" ht="15" customHeight="1">
      <c r="A430" s="82"/>
      <c r="B430"/>
      <c r="C430"/>
      <c r="D430"/>
    </row>
    <row r="431" spans="1:4" ht="15" customHeight="1">
      <c r="A431" s="82"/>
      <c r="B431"/>
      <c r="C431"/>
      <c r="D431"/>
    </row>
    <row r="432" spans="1:4" ht="15" customHeight="1">
      <c r="A432" s="82"/>
      <c r="B432"/>
      <c r="C432"/>
      <c r="D432"/>
    </row>
    <row r="433" spans="1:4" ht="15" customHeight="1">
      <c r="A433" s="82"/>
      <c r="B433"/>
      <c r="C433"/>
      <c r="D433"/>
    </row>
    <row r="434" spans="1:4" ht="15" customHeight="1">
      <c r="A434" s="82"/>
      <c r="B434"/>
      <c r="C434"/>
      <c r="D434"/>
    </row>
    <row r="435" spans="1:4" ht="15" customHeight="1">
      <c r="A435" s="82"/>
      <c r="B435"/>
      <c r="C435"/>
      <c r="D435"/>
    </row>
    <row r="436" spans="1:4" ht="15" customHeight="1">
      <c r="A436" s="82"/>
      <c r="B436"/>
      <c r="C436"/>
      <c r="D436"/>
    </row>
    <row r="437" spans="1:4" ht="15" customHeight="1">
      <c r="A437" s="82"/>
      <c r="B437"/>
      <c r="C437"/>
      <c r="D437"/>
    </row>
    <row r="438" spans="1:4" ht="15" customHeight="1">
      <c r="A438" s="82"/>
      <c r="B438"/>
      <c r="C438"/>
      <c r="D438"/>
    </row>
    <row r="439" spans="1:4" ht="15" customHeight="1">
      <c r="A439" s="82"/>
      <c r="B439"/>
      <c r="C439"/>
      <c r="D439"/>
    </row>
    <row r="440" spans="1:4" ht="15" customHeight="1">
      <c r="A440" s="82"/>
      <c r="B440"/>
      <c r="C440"/>
      <c r="D440"/>
    </row>
    <row r="441" spans="1:4" ht="15" customHeight="1">
      <c r="A441" s="82"/>
      <c r="B441"/>
      <c r="C441"/>
      <c r="D441"/>
    </row>
    <row r="442" spans="1:4" ht="15" customHeight="1">
      <c r="A442" s="82"/>
      <c r="B442"/>
      <c r="C442"/>
      <c r="D442"/>
    </row>
    <row r="443" spans="1:4" ht="15" customHeight="1">
      <c r="A443" s="82"/>
      <c r="B443"/>
      <c r="C443"/>
      <c r="D443"/>
    </row>
    <row r="444" spans="1:4" ht="15" customHeight="1">
      <c r="A444" s="82"/>
      <c r="B444"/>
      <c r="C444"/>
      <c r="D444"/>
    </row>
    <row r="445" spans="1:4" ht="15" customHeight="1">
      <c r="A445" s="82"/>
      <c r="B445"/>
      <c r="C445"/>
      <c r="D445"/>
    </row>
    <row r="446" spans="1:4" ht="15" customHeight="1">
      <c r="A446" s="82"/>
      <c r="B446"/>
      <c r="C446"/>
      <c r="D446"/>
    </row>
    <row r="447" spans="1:4" ht="15" customHeight="1">
      <c r="A447" s="82"/>
      <c r="B447"/>
      <c r="C447"/>
      <c r="D447"/>
    </row>
    <row r="448" spans="1:4" ht="15" customHeight="1">
      <c r="A448" s="82"/>
      <c r="B448"/>
      <c r="C448"/>
      <c r="D448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D2B5-D52C-417D-9AC5-C93B385AF656}">
  <dimension ref="A1:AA447"/>
  <sheetViews>
    <sheetView zoomScaleNormal="100" workbookViewId="0">
      <pane xSplit="4" ySplit="2" topLeftCell="E3" activePane="bottomRight" state="frozen"/>
      <selection pane="bottomRight" activeCell="E3" sqref="E3"/>
      <selection pane="bottomLeft" activeCell="A3" sqref="A3"/>
      <selection pane="topRight" activeCell="E1" sqref="E1"/>
    </sheetView>
  </sheetViews>
  <sheetFormatPr defaultColWidth="13.85546875" defaultRowHeight="15" customHeight="1"/>
  <cols>
    <col min="1" max="1" width="1.5703125" style="15" customWidth="1"/>
    <col min="2" max="2" width="27.28515625" style="16" customWidth="1"/>
    <col min="3" max="4" width="10.140625" style="16" customWidth="1"/>
    <col min="5" max="5" width="4.7109375" customWidth="1"/>
  </cols>
  <sheetData>
    <row r="1" spans="1:27" s="46" customFormat="1" ht="45" customHeight="1">
      <c r="A1" s="5" t="str">
        <f>Info!A1</f>
        <v>Renewable Energy Modeling</v>
      </c>
      <c r="B1" s="10"/>
      <c r="C1" s="84"/>
      <c r="D1" s="10"/>
      <c r="E1" s="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>
      <c r="A2" s="14" t="e">
        <f ca="1">RIGHT(CELL("filename",A1),LEN(CELL("filename",A1))-SEARCH("]",CELL("filename", A1)))</f>
        <v>#VALUE!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>EDATE(F2,12)</f>
        <v>55518</v>
      </c>
      <c r="H2" s="11">
        <f t="shared" ref="H2:AA2" si="0">EDATE(G2,12)</f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7" ht="15" customHeight="1">
      <c r="A3" s="82"/>
      <c r="B3" s="77" t="str">
        <f>"all in "&amp;Local_currency&amp;" 000s unless stated"</f>
        <v>all in GBP 000s unless stated</v>
      </c>
      <c r="C3"/>
      <c r="D3"/>
    </row>
    <row r="4" spans="1:27" ht="15" customHeight="1">
      <c r="A4" s="82"/>
      <c r="B4" s="77"/>
      <c r="C4"/>
      <c r="D4"/>
    </row>
    <row r="5" spans="1:27" ht="15" customHeight="1">
      <c r="A5" s="82" t="s">
        <v>216</v>
      </c>
      <c r="B5" s="77"/>
      <c r="C5"/>
      <c r="D5"/>
    </row>
    <row r="6" spans="1:27" ht="15" customHeight="1">
      <c r="A6" s="82"/>
      <c r="B6" t="s">
        <v>162</v>
      </c>
      <c r="C6"/>
      <c r="D6"/>
    </row>
    <row r="7" spans="1:27" ht="15" customHeight="1">
      <c r="A7" s="82"/>
      <c r="B7" t="s">
        <v>195</v>
      </c>
      <c r="C7"/>
      <c r="D7"/>
    </row>
    <row r="8" spans="1:27" ht="15" customHeight="1">
      <c r="A8" s="82"/>
      <c r="B8" t="s">
        <v>217</v>
      </c>
      <c r="C8"/>
      <c r="D8"/>
      <c r="E8" s="94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7" ht="15" customHeight="1">
      <c r="A9" s="82"/>
      <c r="B9" t="s">
        <v>218</v>
      </c>
      <c r="C9"/>
      <c r="D9"/>
      <c r="E9" s="94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ht="15" customHeight="1">
      <c r="A10" s="82"/>
      <c r="B10" t="s">
        <v>216</v>
      </c>
      <c r="C10"/>
      <c r="D10"/>
    </row>
    <row r="11" spans="1:27" ht="15" customHeight="1">
      <c r="A11" s="82"/>
      <c r="B11"/>
      <c r="C11"/>
      <c r="D11"/>
    </row>
    <row r="12" spans="1:27" ht="15" customHeight="1">
      <c r="A12" s="82" t="s">
        <v>219</v>
      </c>
      <c r="B12"/>
      <c r="C12"/>
      <c r="D12"/>
    </row>
    <row r="13" spans="1:27" ht="15" customHeight="1">
      <c r="A13" s="82"/>
      <c r="B13" t="s">
        <v>220</v>
      </c>
      <c r="C13"/>
      <c r="D1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</row>
    <row r="14" spans="1:27" ht="15" customHeight="1">
      <c r="A14" s="82"/>
      <c r="B14" t="s">
        <v>221</v>
      </c>
      <c r="C14" t="s">
        <v>222</v>
      </c>
      <c r="D14" s="91">
        <f>'Assumptions and Outputs'!D57</f>
        <v>0.3</v>
      </c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1:27" ht="15" customHeight="1">
      <c r="A15" s="82"/>
      <c r="B15" t="s">
        <v>223</v>
      </c>
      <c r="C15" t="s">
        <v>222</v>
      </c>
      <c r="D15" s="91">
        <f>'Assumptions and Outputs'!D57</f>
        <v>0.3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</row>
    <row r="16" spans="1:27" ht="15" customHeight="1">
      <c r="A16"/>
      <c r="B16"/>
      <c r="C16"/>
      <c r="D16"/>
    </row>
    <row r="17" spans="1:27" ht="15" customHeight="1">
      <c r="A17" s="82"/>
      <c r="B17" t="s">
        <v>224</v>
      </c>
      <c r="C17"/>
      <c r="D17" s="91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ht="15" customHeight="1">
      <c r="A18" s="82"/>
      <c r="B18" t="s">
        <v>225</v>
      </c>
      <c r="C18"/>
      <c r="D18" s="91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ht="15" customHeight="1">
      <c r="A19" s="82"/>
      <c r="B19" t="s">
        <v>226</v>
      </c>
      <c r="C19"/>
      <c r="D19" s="91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ht="15" customHeight="1">
      <c r="A20" s="82"/>
      <c r="B20" t="s">
        <v>227</v>
      </c>
      <c r="C20"/>
      <c r="D20" s="91"/>
      <c r="E20" s="83">
        <v>0</v>
      </c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ht="15" customHeight="1">
      <c r="A21" s="82"/>
      <c r="B21"/>
      <c r="C21"/>
      <c r="D21"/>
    </row>
    <row r="22" spans="1:27" ht="15" customHeight="1">
      <c r="A22" s="82" t="s">
        <v>228</v>
      </c>
      <c r="B22"/>
      <c r="C22"/>
      <c r="D22"/>
    </row>
    <row r="23" spans="1:27" ht="15" customHeight="1">
      <c r="A23" s="82"/>
      <c r="B23" t="s">
        <v>229</v>
      </c>
      <c r="C23"/>
      <c r="D23"/>
    </row>
    <row r="24" spans="1:27" ht="15" customHeight="1">
      <c r="A24" s="96"/>
      <c r="B24" t="s">
        <v>230</v>
      </c>
      <c r="C24"/>
      <c r="D24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spans="1:27" ht="15" customHeight="1">
      <c r="A25" s="82"/>
      <c r="B25" t="s">
        <v>231</v>
      </c>
      <c r="C25"/>
      <c r="D25"/>
    </row>
    <row r="26" spans="1:27" ht="15" customHeight="1">
      <c r="A26" s="82"/>
      <c r="B26"/>
      <c r="C26"/>
      <c r="D26"/>
    </row>
    <row r="27" spans="1:27" ht="15" customHeight="1">
      <c r="A27" s="96"/>
      <c r="B27" t="s">
        <v>232</v>
      </c>
      <c r="C27"/>
      <c r="D27"/>
    </row>
    <row r="28" spans="1:27" ht="15" customHeight="1">
      <c r="A28" s="96"/>
      <c r="B28" t="s">
        <v>233</v>
      </c>
      <c r="C28"/>
      <c r="D28"/>
    </row>
    <row r="29" spans="1:27" ht="15" customHeight="1">
      <c r="A29" s="96"/>
      <c r="B29" t="s">
        <v>234</v>
      </c>
      <c r="C29"/>
      <c r="D29"/>
    </row>
    <row r="30" spans="1:27" ht="15" customHeight="1">
      <c r="A30" s="96"/>
      <c r="B30" t="s">
        <v>235</v>
      </c>
      <c r="C30"/>
      <c r="D30"/>
      <c r="E30" s="83">
        <v>0</v>
      </c>
    </row>
    <row r="31" spans="1:27" ht="15" customHeight="1">
      <c r="A31" s="96"/>
      <c r="B31"/>
      <c r="C31"/>
      <c r="D31"/>
    </row>
    <row r="32" spans="1:27" ht="15" customHeight="1">
      <c r="A32" s="96" t="s">
        <v>236</v>
      </c>
      <c r="B32"/>
      <c r="C32"/>
      <c r="D32"/>
    </row>
    <row r="33" spans="1:27" ht="15" customHeight="1">
      <c r="A33" s="96"/>
      <c r="B33" t="s">
        <v>216</v>
      </c>
      <c r="C33"/>
      <c r="D33"/>
    </row>
    <row r="34" spans="1:27" ht="15" customHeight="1">
      <c r="A34" s="96"/>
      <c r="B34" t="s">
        <v>230</v>
      </c>
      <c r="C34"/>
      <c r="D34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</row>
    <row r="35" spans="1:27" ht="15" customHeight="1">
      <c r="A35" s="96"/>
      <c r="B35" t="s">
        <v>237</v>
      </c>
      <c r="C35"/>
      <c r="D35"/>
    </row>
    <row r="36" spans="1:27" ht="15" customHeight="1">
      <c r="A36" s="96"/>
      <c r="B36" t="s">
        <v>238</v>
      </c>
      <c r="C36"/>
      <c r="D36"/>
    </row>
    <row r="37" spans="1:27" ht="15" customHeight="1">
      <c r="A37" s="96"/>
      <c r="B37" t="s">
        <v>239</v>
      </c>
      <c r="C37" t="s">
        <v>76</v>
      </c>
      <c r="D37" s="91">
        <f>'Assumptions and Outputs'!D56</f>
        <v>0.25</v>
      </c>
    </row>
    <row r="38" spans="1:27" ht="15" customHeight="1">
      <c r="A38" s="82"/>
      <c r="B38"/>
      <c r="C38"/>
      <c r="D38"/>
    </row>
    <row r="39" spans="1:27" ht="15" customHeight="1">
      <c r="A39" s="82" t="s">
        <v>240</v>
      </c>
      <c r="B39"/>
      <c r="C39"/>
      <c r="D39"/>
    </row>
    <row r="40" spans="1:27" ht="15" customHeight="1">
      <c r="A40" s="82"/>
      <c r="B40" t="s">
        <v>216</v>
      </c>
      <c r="C40"/>
      <c r="D40"/>
    </row>
    <row r="41" spans="1:27" ht="15" customHeight="1">
      <c r="A41" s="82"/>
      <c r="B41" t="s">
        <v>239</v>
      </c>
      <c r="C41"/>
      <c r="D41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</row>
    <row r="42" spans="1:27" ht="15" customHeight="1">
      <c r="A42" s="82"/>
      <c r="B42" t="s">
        <v>241</v>
      </c>
      <c r="C42"/>
      <c r="D42"/>
    </row>
    <row r="43" spans="1:27" ht="15" customHeight="1">
      <c r="A43" s="82"/>
      <c r="B43"/>
      <c r="C43"/>
      <c r="D43"/>
    </row>
    <row r="44" spans="1:27" ht="15" customHeight="1">
      <c r="A44" s="82" t="s">
        <v>242</v>
      </c>
      <c r="B44"/>
      <c r="C44"/>
      <c r="D44"/>
    </row>
    <row r="45" spans="1:27" ht="15" customHeight="1">
      <c r="A45" s="82"/>
      <c r="B45" t="s">
        <v>243</v>
      </c>
      <c r="C45"/>
      <c r="D45" s="91">
        <f>'Assumptions and Outputs'!D58</f>
        <v>0.5</v>
      </c>
    </row>
    <row r="46" spans="1:27" ht="15" customHeight="1">
      <c r="A46" s="82"/>
      <c r="B46" t="s">
        <v>242</v>
      </c>
      <c r="C46"/>
      <c r="D46" s="91">
        <f>'Assumptions and Outputs'!D59</f>
        <v>0.5</v>
      </c>
    </row>
    <row r="47" spans="1:27" ht="15" customHeight="1">
      <c r="A47" s="82"/>
      <c r="B47"/>
      <c r="C47"/>
      <c r="D47"/>
    </row>
    <row r="48" spans="1:27" ht="15" customHeight="1">
      <c r="A48" s="82"/>
      <c r="B48" t="s">
        <v>244</v>
      </c>
      <c r="C48"/>
      <c r="D48"/>
    </row>
    <row r="49" spans="1:4" ht="15" customHeight="1">
      <c r="A49" s="82"/>
      <c r="B49" t="s">
        <v>245</v>
      </c>
      <c r="C49"/>
      <c r="D49"/>
    </row>
    <row r="50" spans="1:4" ht="15" customHeight="1">
      <c r="A50" s="82"/>
      <c r="B50" t="s">
        <v>246</v>
      </c>
      <c r="C50"/>
      <c r="D50"/>
    </row>
    <row r="51" spans="1:4" ht="15" customHeight="1">
      <c r="A51" s="82"/>
      <c r="B51"/>
      <c r="C51"/>
      <c r="D51"/>
    </row>
    <row r="52" spans="1:4" ht="15" customHeight="1">
      <c r="A52" s="59" t="s">
        <v>120</v>
      </c>
      <c r="B52"/>
      <c r="C52"/>
      <c r="D52"/>
    </row>
    <row r="53" spans="1:4" ht="15" customHeight="1">
      <c r="A53" s="82"/>
      <c r="B53"/>
      <c r="C53" s="77"/>
      <c r="D53"/>
    </row>
    <row r="54" spans="1:4" ht="15" customHeight="1">
      <c r="A54" s="82"/>
      <c r="B54"/>
      <c r="C54" s="77"/>
      <c r="D54"/>
    </row>
    <row r="55" spans="1:4" ht="15" customHeight="1">
      <c r="A55" s="82"/>
      <c r="B55"/>
      <c r="C55" s="77"/>
      <c r="D55"/>
    </row>
    <row r="56" spans="1:4" ht="15" customHeight="1">
      <c r="A56" s="82"/>
      <c r="B56"/>
      <c r="C56" s="77"/>
      <c r="D56"/>
    </row>
    <row r="57" spans="1:4" ht="15" customHeight="1">
      <c r="A57" s="82"/>
      <c r="B57"/>
      <c r="C57" s="77"/>
      <c r="D57"/>
    </row>
    <row r="58" spans="1:4" ht="15" customHeight="1">
      <c r="A58" s="82"/>
      <c r="B58"/>
      <c r="C58" s="77"/>
      <c r="D58"/>
    </row>
    <row r="59" spans="1:4" ht="15" customHeight="1">
      <c r="A59" s="82"/>
      <c r="B59"/>
      <c r="C59" s="77"/>
      <c r="D59"/>
    </row>
    <row r="60" spans="1:4" ht="15" customHeight="1">
      <c r="A60" s="82"/>
      <c r="B60"/>
      <c r="C60" s="77"/>
      <c r="D60"/>
    </row>
    <row r="61" spans="1:4" ht="15" customHeight="1">
      <c r="A61" s="82"/>
      <c r="B61"/>
      <c r="C61" s="77"/>
      <c r="D61"/>
    </row>
    <row r="62" spans="1:4" ht="15" customHeight="1">
      <c r="A62" s="82"/>
      <c r="B62"/>
      <c r="C62" s="77"/>
      <c r="D62"/>
    </row>
    <row r="63" spans="1:4" ht="15" customHeight="1">
      <c r="A63" s="82"/>
      <c r="B63"/>
      <c r="C63" s="77"/>
      <c r="D63"/>
    </row>
    <row r="64" spans="1:4" ht="15" customHeight="1">
      <c r="A64" s="82"/>
      <c r="B64"/>
      <c r="C64" s="77"/>
      <c r="D64"/>
    </row>
    <row r="65" spans="1:4" ht="15" customHeight="1">
      <c r="A65" s="82"/>
      <c r="B65"/>
      <c r="C65" s="77"/>
      <c r="D65"/>
    </row>
    <row r="66" spans="1:4" ht="15" customHeight="1">
      <c r="A66" s="82"/>
      <c r="B66"/>
      <c r="C66" s="77"/>
      <c r="D66"/>
    </row>
    <row r="67" spans="1:4" ht="15" customHeight="1">
      <c r="A67" s="82"/>
      <c r="B67"/>
      <c r="C67" s="77"/>
      <c r="D67"/>
    </row>
    <row r="68" spans="1:4" ht="15" customHeight="1">
      <c r="A68" s="82"/>
      <c r="B68"/>
      <c r="C68" s="77"/>
      <c r="D68"/>
    </row>
    <row r="69" spans="1:4" ht="15" customHeight="1">
      <c r="A69" s="82"/>
      <c r="B69"/>
      <c r="C69" s="77"/>
      <c r="D69"/>
    </row>
    <row r="70" spans="1:4" ht="15" customHeight="1">
      <c r="A70" s="82"/>
      <c r="B70"/>
      <c r="C70" s="77"/>
      <c r="D70"/>
    </row>
    <row r="71" spans="1:4" ht="15" customHeight="1">
      <c r="A71" s="82"/>
      <c r="B71"/>
      <c r="C71" s="77"/>
      <c r="D71"/>
    </row>
    <row r="72" spans="1:4" ht="15" customHeight="1">
      <c r="A72" s="82"/>
      <c r="B72"/>
      <c r="C72" s="77"/>
      <c r="D72"/>
    </row>
    <row r="73" spans="1:4" ht="15" customHeight="1">
      <c r="A73" s="82"/>
      <c r="B73"/>
      <c r="C73" s="77"/>
      <c r="D73"/>
    </row>
    <row r="74" spans="1:4" ht="15" customHeight="1">
      <c r="A74" s="82"/>
      <c r="B74"/>
      <c r="C74" s="77"/>
      <c r="D74"/>
    </row>
    <row r="75" spans="1:4" ht="15" customHeight="1">
      <c r="A75" s="82"/>
      <c r="B75"/>
      <c r="C75" s="77"/>
      <c r="D75"/>
    </row>
    <row r="76" spans="1:4" ht="15" customHeight="1">
      <c r="A76" s="82"/>
      <c r="B76"/>
      <c r="C76" s="77"/>
      <c r="D76"/>
    </row>
    <row r="77" spans="1:4" ht="15" customHeight="1">
      <c r="A77" s="82"/>
      <c r="B77"/>
      <c r="C77" s="77"/>
      <c r="D77"/>
    </row>
    <row r="78" spans="1:4" ht="15" customHeight="1">
      <c r="A78" s="82"/>
      <c r="B78"/>
      <c r="C78" s="77"/>
      <c r="D78"/>
    </row>
    <row r="79" spans="1:4" ht="15" customHeight="1">
      <c r="A79" s="82"/>
      <c r="B79"/>
      <c r="C79" s="77"/>
      <c r="D79"/>
    </row>
    <row r="80" spans="1:4" ht="15" customHeight="1">
      <c r="A80" s="82"/>
      <c r="B80"/>
      <c r="C80" s="77"/>
      <c r="D80"/>
    </row>
    <row r="81" spans="1:4" ht="15" customHeight="1">
      <c r="A81" s="82"/>
      <c r="B81"/>
      <c r="C81" s="77"/>
      <c r="D81"/>
    </row>
    <row r="82" spans="1:4" ht="15" customHeight="1">
      <c r="A82" s="82"/>
      <c r="B82"/>
      <c r="C82" s="77"/>
      <c r="D82"/>
    </row>
    <row r="83" spans="1:4" ht="15" customHeight="1">
      <c r="A83" s="82"/>
      <c r="B83"/>
      <c r="C83" s="77"/>
      <c r="D83"/>
    </row>
    <row r="84" spans="1:4" ht="15" customHeight="1">
      <c r="A84" s="82"/>
      <c r="B84"/>
      <c r="C84" s="77"/>
      <c r="D84"/>
    </row>
    <row r="85" spans="1:4" ht="15" customHeight="1">
      <c r="A85" s="82"/>
      <c r="B85"/>
      <c r="C85" s="77"/>
      <c r="D85"/>
    </row>
    <row r="86" spans="1:4" ht="15" customHeight="1">
      <c r="A86" s="82"/>
      <c r="B86"/>
      <c r="C86" s="77"/>
      <c r="D86"/>
    </row>
    <row r="87" spans="1:4" ht="15" customHeight="1">
      <c r="A87" s="82"/>
      <c r="B87"/>
      <c r="C87" s="77"/>
      <c r="D87"/>
    </row>
    <row r="88" spans="1:4" ht="15" customHeight="1">
      <c r="A88" s="82"/>
      <c r="B88"/>
      <c r="C88" s="77"/>
      <c r="D88"/>
    </row>
    <row r="89" spans="1:4" ht="15" customHeight="1">
      <c r="A89" s="82"/>
      <c r="B89"/>
      <c r="C89" s="77"/>
      <c r="D89"/>
    </row>
    <row r="90" spans="1:4" ht="15" customHeight="1">
      <c r="A90" s="82"/>
      <c r="B90"/>
      <c r="C90" s="77"/>
      <c r="D90"/>
    </row>
    <row r="91" spans="1:4" ht="15" customHeight="1">
      <c r="A91" s="82"/>
      <c r="B91"/>
      <c r="C91" s="77"/>
      <c r="D91"/>
    </row>
    <row r="92" spans="1:4" ht="15" customHeight="1">
      <c r="A92" s="82"/>
      <c r="B92"/>
      <c r="C92" s="77"/>
      <c r="D92"/>
    </row>
    <row r="93" spans="1:4" ht="15" customHeight="1">
      <c r="A93" s="82"/>
      <c r="B93"/>
      <c r="C93" s="77"/>
      <c r="D93"/>
    </row>
    <row r="94" spans="1:4" ht="15" customHeight="1">
      <c r="A94" s="82"/>
      <c r="B94"/>
      <c r="C94" s="77"/>
      <c r="D94"/>
    </row>
    <row r="95" spans="1:4" ht="15" customHeight="1">
      <c r="A95" s="82"/>
      <c r="B95"/>
      <c r="C95" s="77"/>
      <c r="D95"/>
    </row>
    <row r="96" spans="1:4" ht="15" customHeight="1">
      <c r="A96" s="82"/>
      <c r="B96"/>
      <c r="C96" s="77"/>
      <c r="D96"/>
    </row>
    <row r="97" spans="1:4" ht="15" customHeight="1">
      <c r="A97" s="82"/>
      <c r="B97"/>
      <c r="C97" s="77"/>
      <c r="D97"/>
    </row>
    <row r="98" spans="1:4" ht="15" customHeight="1">
      <c r="A98" s="82"/>
      <c r="B98"/>
      <c r="C98" s="77"/>
      <c r="D98"/>
    </row>
    <row r="99" spans="1:4" ht="15" customHeight="1">
      <c r="A99" s="82"/>
      <c r="B99"/>
      <c r="C99" s="77"/>
      <c r="D99"/>
    </row>
    <row r="100" spans="1:4" ht="15" customHeight="1">
      <c r="A100" s="82"/>
      <c r="B100"/>
      <c r="C100" s="77"/>
      <c r="D100"/>
    </row>
    <row r="101" spans="1:4" ht="15" customHeight="1">
      <c r="A101" s="82"/>
      <c r="B101"/>
      <c r="C101" s="77"/>
      <c r="D101"/>
    </row>
    <row r="102" spans="1:4" ht="15" customHeight="1">
      <c r="A102" s="82"/>
      <c r="B102"/>
      <c r="C102" s="77"/>
      <c r="D102"/>
    </row>
    <row r="103" spans="1:4" ht="15" customHeight="1">
      <c r="A103" s="82"/>
      <c r="B103"/>
      <c r="C103" s="77"/>
      <c r="D103"/>
    </row>
    <row r="104" spans="1:4" ht="15" customHeight="1">
      <c r="A104" s="82"/>
      <c r="B104"/>
      <c r="C104" s="77"/>
      <c r="D104"/>
    </row>
    <row r="105" spans="1:4" ht="15" customHeight="1">
      <c r="A105" s="82"/>
      <c r="B105"/>
      <c r="C105" s="77"/>
      <c r="D105"/>
    </row>
    <row r="106" spans="1:4" ht="15" customHeight="1">
      <c r="A106" s="82"/>
      <c r="B106"/>
      <c r="C106" s="77"/>
      <c r="D106"/>
    </row>
    <row r="107" spans="1:4" ht="15" customHeight="1">
      <c r="A107" s="82"/>
      <c r="B107"/>
      <c r="C107" s="77"/>
      <c r="D107"/>
    </row>
    <row r="108" spans="1:4" ht="15" customHeight="1">
      <c r="A108" s="82"/>
      <c r="B108"/>
      <c r="C108" s="77"/>
      <c r="D108"/>
    </row>
    <row r="109" spans="1:4" ht="15" customHeight="1">
      <c r="A109" s="82"/>
      <c r="B109"/>
      <c r="C109" s="77"/>
      <c r="D109"/>
    </row>
    <row r="110" spans="1:4" ht="15" customHeight="1">
      <c r="A110" s="82"/>
      <c r="B110"/>
      <c r="C110" s="77"/>
      <c r="D110"/>
    </row>
    <row r="111" spans="1:4" ht="15" customHeight="1">
      <c r="A111" s="82"/>
      <c r="B111"/>
      <c r="C111" s="77"/>
      <c r="D111"/>
    </row>
    <row r="112" spans="1:4" ht="15" customHeight="1">
      <c r="A112" s="82"/>
      <c r="B112"/>
      <c r="C112" s="77"/>
      <c r="D112"/>
    </row>
    <row r="113" spans="1:4" ht="15" customHeight="1">
      <c r="A113" s="82"/>
      <c r="B113"/>
      <c r="C113" s="77"/>
      <c r="D113"/>
    </row>
    <row r="114" spans="1:4" ht="15" customHeight="1">
      <c r="A114" s="82"/>
      <c r="B114"/>
      <c r="C114" s="77"/>
      <c r="D114"/>
    </row>
    <row r="115" spans="1:4" ht="15" customHeight="1">
      <c r="A115" s="82"/>
      <c r="B115"/>
      <c r="C115" s="77"/>
      <c r="D115"/>
    </row>
    <row r="116" spans="1:4" ht="15" customHeight="1">
      <c r="A116" s="82"/>
      <c r="B116"/>
      <c r="C116" s="77"/>
      <c r="D116"/>
    </row>
    <row r="117" spans="1:4" ht="15" customHeight="1">
      <c r="A117" s="82"/>
      <c r="B117"/>
      <c r="C117" s="77"/>
      <c r="D117"/>
    </row>
    <row r="118" spans="1:4" ht="15" customHeight="1">
      <c r="A118" s="82"/>
      <c r="B118"/>
      <c r="C118" s="77"/>
      <c r="D118"/>
    </row>
    <row r="119" spans="1:4" ht="15" customHeight="1">
      <c r="A119" s="82"/>
      <c r="B119"/>
      <c r="C119" s="77"/>
      <c r="D119"/>
    </row>
    <row r="120" spans="1:4" ht="15" customHeight="1">
      <c r="A120" s="82"/>
      <c r="B120"/>
      <c r="C120" s="77"/>
      <c r="D120"/>
    </row>
    <row r="121" spans="1:4" ht="15" customHeight="1">
      <c r="A121" s="82"/>
      <c r="B121"/>
      <c r="C121" s="77"/>
      <c r="D121"/>
    </row>
    <row r="122" spans="1:4" ht="15" customHeight="1">
      <c r="A122" s="82"/>
      <c r="B122"/>
      <c r="C122" s="77"/>
      <c r="D122"/>
    </row>
    <row r="123" spans="1:4" ht="15" customHeight="1">
      <c r="A123" s="82"/>
      <c r="B123"/>
      <c r="C123" s="77"/>
      <c r="D123"/>
    </row>
    <row r="124" spans="1:4" ht="15" customHeight="1">
      <c r="A124" s="82"/>
      <c r="B124"/>
      <c r="C124" s="77"/>
      <c r="D124"/>
    </row>
    <row r="125" spans="1:4" ht="15" customHeight="1">
      <c r="A125" s="82"/>
      <c r="B125"/>
      <c r="C125" s="77"/>
      <c r="D125"/>
    </row>
    <row r="126" spans="1:4" ht="15" customHeight="1">
      <c r="A126" s="82"/>
      <c r="B126"/>
      <c r="C126" s="77"/>
      <c r="D126"/>
    </row>
    <row r="127" spans="1:4" ht="15" customHeight="1">
      <c r="A127" s="82"/>
      <c r="B127"/>
      <c r="C127" s="77"/>
      <c r="D127"/>
    </row>
    <row r="128" spans="1:4" ht="15" customHeight="1">
      <c r="A128" s="82"/>
      <c r="B128"/>
      <c r="C128" s="77"/>
      <c r="D128"/>
    </row>
    <row r="129" spans="1:4" ht="15" customHeight="1">
      <c r="A129" s="82"/>
      <c r="B129"/>
      <c r="C129" s="77"/>
      <c r="D129"/>
    </row>
    <row r="130" spans="1:4" ht="15" customHeight="1">
      <c r="A130" s="82"/>
      <c r="B130"/>
      <c r="C130" s="77"/>
      <c r="D130"/>
    </row>
    <row r="131" spans="1:4" ht="15" customHeight="1">
      <c r="A131" s="82"/>
      <c r="B131"/>
      <c r="C131" s="77"/>
      <c r="D131"/>
    </row>
    <row r="132" spans="1:4" ht="15" customHeight="1">
      <c r="A132" s="82"/>
      <c r="B132"/>
      <c r="C132" s="77"/>
      <c r="D132"/>
    </row>
    <row r="133" spans="1:4" ht="15" customHeight="1">
      <c r="A133" s="82"/>
      <c r="B133"/>
      <c r="C133" s="77"/>
      <c r="D133"/>
    </row>
    <row r="134" spans="1:4" ht="15" customHeight="1">
      <c r="A134" s="82"/>
      <c r="B134"/>
      <c r="C134" s="77"/>
      <c r="D134"/>
    </row>
    <row r="135" spans="1:4" ht="15" customHeight="1">
      <c r="A135" s="82"/>
      <c r="B135"/>
      <c r="C135" s="77"/>
      <c r="D135"/>
    </row>
    <row r="136" spans="1:4" ht="15" customHeight="1">
      <c r="A136" s="82"/>
      <c r="B136"/>
      <c r="C136" s="77"/>
      <c r="D136"/>
    </row>
    <row r="137" spans="1:4" ht="15" customHeight="1">
      <c r="A137" s="82"/>
      <c r="B137"/>
      <c r="C137" s="77"/>
      <c r="D137"/>
    </row>
    <row r="138" spans="1:4" ht="15" customHeight="1">
      <c r="A138" s="82"/>
      <c r="B138"/>
      <c r="C138" s="77"/>
      <c r="D138"/>
    </row>
    <row r="139" spans="1:4" ht="15" customHeight="1">
      <c r="A139" s="82"/>
      <c r="B139"/>
      <c r="C139" s="77"/>
      <c r="D139"/>
    </row>
    <row r="140" spans="1:4" ht="15" customHeight="1">
      <c r="A140" s="82"/>
      <c r="B140"/>
      <c r="C140" s="77"/>
      <c r="D140"/>
    </row>
    <row r="141" spans="1:4" ht="15" customHeight="1">
      <c r="A141" s="82"/>
      <c r="B141"/>
      <c r="C141" s="77"/>
      <c r="D141"/>
    </row>
    <row r="142" spans="1:4" ht="15" customHeight="1">
      <c r="A142" s="82"/>
      <c r="B142"/>
      <c r="C142" s="77"/>
      <c r="D142"/>
    </row>
    <row r="143" spans="1:4" ht="15" customHeight="1">
      <c r="A143" s="82"/>
      <c r="B143"/>
      <c r="C143" s="77"/>
      <c r="D143"/>
    </row>
    <row r="144" spans="1:4" ht="15" customHeight="1">
      <c r="A144" s="82"/>
      <c r="B144"/>
      <c r="C144" s="77"/>
      <c r="D144"/>
    </row>
    <row r="145" spans="1:4" ht="15" customHeight="1">
      <c r="A145" s="82"/>
      <c r="B145"/>
      <c r="C145" s="77"/>
      <c r="D145"/>
    </row>
    <row r="146" spans="1:4" ht="15" customHeight="1">
      <c r="A146" s="82"/>
      <c r="B146"/>
      <c r="C146" s="77"/>
      <c r="D146"/>
    </row>
    <row r="147" spans="1:4" ht="15" customHeight="1">
      <c r="A147" s="82"/>
      <c r="B147"/>
      <c r="C147" s="77"/>
      <c r="D147"/>
    </row>
    <row r="148" spans="1:4" ht="15" customHeight="1">
      <c r="A148" s="82"/>
      <c r="B148"/>
      <c r="C148" s="77"/>
      <c r="D148"/>
    </row>
    <row r="149" spans="1:4" ht="15" customHeight="1">
      <c r="A149" s="82"/>
      <c r="B149"/>
      <c r="C149" s="77"/>
      <c r="D149"/>
    </row>
    <row r="150" spans="1:4" ht="15" customHeight="1">
      <c r="A150" s="82"/>
      <c r="B150"/>
      <c r="C150" s="77"/>
      <c r="D150"/>
    </row>
    <row r="151" spans="1:4" ht="15" customHeight="1">
      <c r="A151" s="82"/>
      <c r="B151"/>
      <c r="C151" s="77"/>
      <c r="D151"/>
    </row>
    <row r="152" spans="1:4" ht="15" customHeight="1">
      <c r="A152" s="82"/>
      <c r="B152"/>
      <c r="C152" s="77"/>
      <c r="D152"/>
    </row>
    <row r="153" spans="1:4" ht="15" customHeight="1">
      <c r="A153" s="82"/>
      <c r="B153"/>
      <c r="C153" s="77"/>
      <c r="D153"/>
    </row>
    <row r="154" spans="1:4" ht="15" customHeight="1">
      <c r="A154" s="82"/>
      <c r="B154"/>
      <c r="C154" s="77"/>
      <c r="D154"/>
    </row>
    <row r="155" spans="1:4" ht="15" customHeight="1">
      <c r="A155" s="82"/>
      <c r="B155"/>
      <c r="C155" s="77"/>
      <c r="D155"/>
    </row>
    <row r="156" spans="1:4" ht="15" customHeight="1">
      <c r="A156" s="82"/>
      <c r="B156"/>
      <c r="C156" s="77"/>
      <c r="D156"/>
    </row>
    <row r="157" spans="1:4" ht="15" customHeight="1">
      <c r="A157" s="82"/>
      <c r="B157"/>
      <c r="C157" s="77"/>
      <c r="D157"/>
    </row>
    <row r="158" spans="1:4" ht="15" customHeight="1">
      <c r="A158" s="82"/>
      <c r="B158"/>
      <c r="C158" s="77"/>
      <c r="D158"/>
    </row>
    <row r="159" spans="1:4" ht="15" customHeight="1">
      <c r="A159" s="82"/>
      <c r="B159"/>
      <c r="C159" s="77"/>
      <c r="D159"/>
    </row>
    <row r="160" spans="1:4" ht="15" customHeight="1">
      <c r="A160" s="82"/>
      <c r="B160"/>
      <c r="C160" s="77"/>
      <c r="D160"/>
    </row>
    <row r="161" spans="1:4" ht="15" customHeight="1">
      <c r="A161" s="82"/>
      <c r="B161"/>
      <c r="C161" s="77"/>
      <c r="D161"/>
    </row>
    <row r="162" spans="1:4" ht="15" customHeight="1">
      <c r="A162" s="82"/>
      <c r="B162"/>
      <c r="C162" s="77"/>
      <c r="D162"/>
    </row>
    <row r="163" spans="1:4" ht="15" customHeight="1">
      <c r="A163" s="82"/>
      <c r="B163"/>
      <c r="C163" s="77"/>
      <c r="D163"/>
    </row>
    <row r="164" spans="1:4" ht="15" customHeight="1">
      <c r="A164" s="82"/>
      <c r="B164"/>
      <c r="C164" s="77"/>
      <c r="D164"/>
    </row>
    <row r="165" spans="1:4" ht="15" customHeight="1">
      <c r="A165" s="82"/>
      <c r="B165"/>
      <c r="C165" s="77"/>
      <c r="D165"/>
    </row>
    <row r="166" spans="1:4" ht="15" customHeight="1">
      <c r="A166" s="82"/>
      <c r="B166"/>
      <c r="C166" s="77"/>
      <c r="D166"/>
    </row>
    <row r="167" spans="1:4" ht="15" customHeight="1">
      <c r="A167" s="82"/>
      <c r="B167"/>
      <c r="C167" s="77"/>
      <c r="D167"/>
    </row>
    <row r="168" spans="1:4" ht="15" customHeight="1">
      <c r="A168" s="82"/>
      <c r="B168"/>
      <c r="C168" s="77"/>
      <c r="D168"/>
    </row>
    <row r="169" spans="1:4" ht="15" customHeight="1">
      <c r="A169" s="82"/>
      <c r="B169"/>
      <c r="C169" s="77"/>
      <c r="D169"/>
    </row>
    <row r="170" spans="1:4" ht="15" customHeight="1">
      <c r="A170" s="82"/>
      <c r="B170"/>
      <c r="C170" s="77"/>
      <c r="D170"/>
    </row>
    <row r="171" spans="1:4" ht="15" customHeight="1">
      <c r="A171" s="82"/>
      <c r="B171"/>
      <c r="C171" s="77"/>
      <c r="D171"/>
    </row>
    <row r="172" spans="1:4" ht="15" customHeight="1">
      <c r="A172" s="82"/>
      <c r="B172"/>
      <c r="C172" s="77"/>
      <c r="D172"/>
    </row>
    <row r="173" spans="1:4" ht="15" customHeight="1">
      <c r="A173" s="82"/>
      <c r="B173"/>
      <c r="C173" s="77"/>
      <c r="D173"/>
    </row>
    <row r="174" spans="1:4" ht="15" customHeight="1">
      <c r="A174" s="82"/>
      <c r="B174"/>
      <c r="C174" s="77"/>
      <c r="D174"/>
    </row>
    <row r="175" spans="1:4" ht="15" customHeight="1">
      <c r="A175" s="82"/>
      <c r="B175"/>
      <c r="C175" s="77"/>
      <c r="D175"/>
    </row>
    <row r="176" spans="1:4" ht="15" customHeight="1">
      <c r="A176" s="82"/>
      <c r="B176"/>
      <c r="C176" s="77"/>
      <c r="D176"/>
    </row>
    <row r="177" spans="1:4" ht="15" customHeight="1">
      <c r="A177" s="82"/>
      <c r="B177"/>
      <c r="C177" s="77"/>
      <c r="D177"/>
    </row>
    <row r="178" spans="1:4" ht="15" customHeight="1">
      <c r="A178" s="82"/>
      <c r="B178"/>
      <c r="C178" s="77"/>
      <c r="D178"/>
    </row>
    <row r="179" spans="1:4" ht="15" customHeight="1">
      <c r="A179" s="82"/>
      <c r="B179"/>
      <c r="C179" s="77"/>
      <c r="D179"/>
    </row>
    <row r="180" spans="1:4" ht="15" customHeight="1">
      <c r="A180" s="82"/>
      <c r="B180"/>
      <c r="C180" s="77"/>
      <c r="D180"/>
    </row>
    <row r="181" spans="1:4" ht="15" customHeight="1">
      <c r="A181" s="82"/>
      <c r="B181"/>
      <c r="C181" s="77"/>
      <c r="D181"/>
    </row>
    <row r="182" spans="1:4" ht="15" customHeight="1">
      <c r="A182" s="82"/>
      <c r="B182"/>
      <c r="C182" s="77"/>
      <c r="D182"/>
    </row>
    <row r="183" spans="1:4" ht="15" customHeight="1">
      <c r="A183" s="82"/>
      <c r="B183"/>
      <c r="C183" s="77"/>
      <c r="D183"/>
    </row>
    <row r="184" spans="1:4" ht="15" customHeight="1">
      <c r="A184" s="82"/>
      <c r="B184"/>
      <c r="C184" s="77"/>
      <c r="D184"/>
    </row>
    <row r="185" spans="1:4" ht="15" customHeight="1">
      <c r="A185" s="82"/>
      <c r="B185"/>
      <c r="C185" s="77"/>
      <c r="D185"/>
    </row>
    <row r="186" spans="1:4" ht="15" customHeight="1">
      <c r="A186" s="82"/>
      <c r="B186"/>
      <c r="C186" s="77"/>
      <c r="D186"/>
    </row>
    <row r="187" spans="1:4" ht="15" customHeight="1">
      <c r="A187" s="82"/>
      <c r="B187"/>
      <c r="C187" s="77"/>
      <c r="D187"/>
    </row>
    <row r="188" spans="1:4" ht="15" customHeight="1">
      <c r="A188" s="82"/>
      <c r="B188"/>
      <c r="C188" s="77"/>
      <c r="D188"/>
    </row>
    <row r="189" spans="1:4" ht="15" customHeight="1">
      <c r="A189" s="82"/>
      <c r="B189"/>
      <c r="C189"/>
      <c r="D189"/>
    </row>
    <row r="190" spans="1:4" ht="15" customHeight="1">
      <c r="A190" s="82"/>
      <c r="B190"/>
      <c r="C190"/>
      <c r="D190"/>
    </row>
    <row r="191" spans="1:4" ht="15" customHeight="1">
      <c r="A191" s="82"/>
      <c r="B191"/>
      <c r="C191"/>
      <c r="D191"/>
    </row>
    <row r="192" spans="1:4" ht="15" customHeight="1">
      <c r="A192" s="82"/>
      <c r="B192"/>
      <c r="C192"/>
      <c r="D192"/>
    </row>
    <row r="193" spans="1:4" ht="15" customHeight="1">
      <c r="A193" s="82"/>
      <c r="B193"/>
      <c r="C193"/>
      <c r="D193"/>
    </row>
    <row r="194" spans="1:4" ht="15" customHeight="1">
      <c r="A194" s="82"/>
      <c r="B194"/>
      <c r="C194"/>
      <c r="D194"/>
    </row>
    <row r="195" spans="1:4" ht="15" customHeight="1">
      <c r="A195" s="82"/>
      <c r="B195"/>
      <c r="C195"/>
      <c r="D195"/>
    </row>
    <row r="196" spans="1:4" ht="15" customHeight="1">
      <c r="A196" s="82"/>
      <c r="B196"/>
      <c r="C196"/>
      <c r="D196"/>
    </row>
    <row r="197" spans="1:4" ht="15" customHeight="1">
      <c r="A197" s="82"/>
      <c r="B197"/>
      <c r="C197"/>
      <c r="D197"/>
    </row>
    <row r="198" spans="1:4" ht="15" customHeight="1">
      <c r="A198" s="82"/>
      <c r="B198"/>
      <c r="C198"/>
      <c r="D198"/>
    </row>
    <row r="199" spans="1:4" ht="15" customHeight="1">
      <c r="A199" s="82"/>
      <c r="B199"/>
      <c r="C199"/>
      <c r="D199"/>
    </row>
    <row r="200" spans="1:4" ht="15" customHeight="1">
      <c r="A200" s="82"/>
      <c r="B200"/>
      <c r="C200"/>
      <c r="D200"/>
    </row>
    <row r="201" spans="1:4" ht="15" customHeight="1">
      <c r="A201" s="82"/>
      <c r="B201"/>
      <c r="C201"/>
      <c r="D201"/>
    </row>
    <row r="202" spans="1:4" ht="15" customHeight="1">
      <c r="A202" s="82"/>
      <c r="B202"/>
      <c r="C202"/>
      <c r="D202"/>
    </row>
    <row r="203" spans="1:4" ht="15" customHeight="1">
      <c r="A203" s="82"/>
      <c r="B203"/>
      <c r="C203"/>
      <c r="D203"/>
    </row>
    <row r="204" spans="1:4" ht="15" customHeight="1">
      <c r="A204" s="82"/>
      <c r="B204"/>
      <c r="C204"/>
      <c r="D204"/>
    </row>
    <row r="205" spans="1:4" ht="15" customHeight="1">
      <c r="A205" s="82"/>
      <c r="B205"/>
      <c r="C205"/>
      <c r="D205"/>
    </row>
    <row r="206" spans="1:4" ht="15" customHeight="1">
      <c r="A206" s="82"/>
      <c r="B206"/>
      <c r="C206"/>
      <c r="D206"/>
    </row>
    <row r="207" spans="1:4" ht="15" customHeight="1">
      <c r="A207" s="82"/>
      <c r="B207"/>
      <c r="C207"/>
      <c r="D207"/>
    </row>
    <row r="208" spans="1:4" ht="15" customHeight="1">
      <c r="A208" s="82"/>
      <c r="B208"/>
      <c r="C208"/>
      <c r="D208"/>
    </row>
    <row r="209" spans="1:4" ht="15" customHeight="1">
      <c r="A209" s="82"/>
      <c r="B209"/>
      <c r="C209"/>
      <c r="D209"/>
    </row>
    <row r="210" spans="1:4" ht="15" customHeight="1">
      <c r="A210" s="82"/>
      <c r="B210"/>
      <c r="C210"/>
      <c r="D210"/>
    </row>
    <row r="211" spans="1:4" ht="15" customHeight="1">
      <c r="A211" s="82"/>
      <c r="B211"/>
      <c r="C211"/>
      <c r="D211"/>
    </row>
    <row r="212" spans="1:4" ht="15" customHeight="1">
      <c r="A212" s="82"/>
      <c r="B212"/>
      <c r="C212"/>
      <c r="D212"/>
    </row>
    <row r="213" spans="1:4" ht="15" customHeight="1">
      <c r="A213" s="82"/>
      <c r="B213"/>
      <c r="C213"/>
      <c r="D213"/>
    </row>
    <row r="214" spans="1:4" ht="15" customHeight="1">
      <c r="A214" s="82"/>
      <c r="B214"/>
      <c r="C214"/>
      <c r="D214"/>
    </row>
    <row r="215" spans="1:4" ht="15" customHeight="1">
      <c r="A215" s="82"/>
      <c r="B215"/>
      <c r="C215"/>
      <c r="D215"/>
    </row>
    <row r="216" spans="1:4" ht="15" customHeight="1">
      <c r="A216" s="82"/>
      <c r="B216"/>
      <c r="C216"/>
      <c r="D216"/>
    </row>
    <row r="217" spans="1:4" ht="15" customHeight="1">
      <c r="A217" s="82"/>
      <c r="B217"/>
      <c r="C217"/>
      <c r="D217"/>
    </row>
    <row r="218" spans="1:4" ht="15" customHeight="1">
      <c r="A218" s="82"/>
      <c r="B218"/>
      <c r="C218"/>
      <c r="D218"/>
    </row>
    <row r="219" spans="1:4" ht="15" customHeight="1">
      <c r="A219" s="82"/>
      <c r="B219"/>
      <c r="C219"/>
      <c r="D219"/>
    </row>
    <row r="220" spans="1:4" ht="15" customHeight="1">
      <c r="A220" s="82"/>
      <c r="B220"/>
      <c r="C220"/>
      <c r="D220"/>
    </row>
    <row r="221" spans="1:4" ht="15" customHeight="1">
      <c r="A221" s="82"/>
      <c r="B221"/>
      <c r="C221"/>
      <c r="D221"/>
    </row>
    <row r="222" spans="1:4" ht="15" customHeight="1">
      <c r="A222" s="82"/>
      <c r="B222"/>
      <c r="C222"/>
      <c r="D222"/>
    </row>
    <row r="223" spans="1:4" ht="15" customHeight="1">
      <c r="A223" s="82"/>
      <c r="B223"/>
      <c r="C223"/>
      <c r="D223"/>
    </row>
    <row r="224" spans="1:4" ht="15" customHeight="1">
      <c r="A224" s="82"/>
      <c r="B224"/>
      <c r="C224"/>
      <c r="D224"/>
    </row>
    <row r="225" spans="1:4" ht="15" customHeight="1">
      <c r="A225" s="82"/>
      <c r="B225"/>
      <c r="C225"/>
      <c r="D225"/>
    </row>
    <row r="226" spans="1:4" ht="15" customHeight="1">
      <c r="A226" s="82"/>
      <c r="B226"/>
      <c r="C226"/>
      <c r="D226"/>
    </row>
    <row r="227" spans="1:4" ht="15" customHeight="1">
      <c r="A227" s="82"/>
      <c r="B227"/>
      <c r="C227"/>
      <c r="D227"/>
    </row>
    <row r="228" spans="1:4" ht="15" customHeight="1">
      <c r="A228" s="82"/>
      <c r="B228"/>
      <c r="C228"/>
      <c r="D228"/>
    </row>
    <row r="229" spans="1:4" ht="15" customHeight="1">
      <c r="A229" s="82"/>
      <c r="B229"/>
      <c r="C229"/>
      <c r="D229"/>
    </row>
    <row r="230" spans="1:4" ht="15" customHeight="1">
      <c r="A230" s="82"/>
      <c r="B230"/>
      <c r="C230"/>
      <c r="D230"/>
    </row>
    <row r="231" spans="1:4" ht="15" customHeight="1">
      <c r="A231" s="82"/>
      <c r="B231"/>
      <c r="C231"/>
      <c r="D231"/>
    </row>
    <row r="232" spans="1:4" ht="15" customHeight="1">
      <c r="A232" s="82"/>
      <c r="B232"/>
      <c r="C232"/>
      <c r="D232"/>
    </row>
    <row r="233" spans="1:4" ht="15" customHeight="1">
      <c r="A233" s="82"/>
      <c r="B233"/>
      <c r="C233"/>
      <c r="D233"/>
    </row>
    <row r="234" spans="1:4" ht="15" customHeight="1">
      <c r="A234" s="82"/>
      <c r="B234"/>
      <c r="C234"/>
      <c r="D234"/>
    </row>
    <row r="235" spans="1:4" ht="15" customHeight="1">
      <c r="A235" s="82"/>
      <c r="B235"/>
      <c r="C235"/>
      <c r="D235"/>
    </row>
    <row r="236" spans="1:4" ht="15" customHeight="1">
      <c r="A236" s="82"/>
      <c r="B236"/>
      <c r="C236"/>
      <c r="D236"/>
    </row>
    <row r="237" spans="1:4" ht="15" customHeight="1">
      <c r="A237" s="82"/>
      <c r="B237"/>
      <c r="C237"/>
      <c r="D237"/>
    </row>
    <row r="238" spans="1:4" ht="15" customHeight="1">
      <c r="A238" s="82"/>
      <c r="B238"/>
      <c r="C238"/>
      <c r="D238"/>
    </row>
    <row r="239" spans="1:4" ht="15" customHeight="1">
      <c r="A239" s="82"/>
      <c r="B239"/>
      <c r="C239"/>
      <c r="D239"/>
    </row>
    <row r="240" spans="1:4" ht="15" customHeight="1">
      <c r="A240" s="82"/>
      <c r="B240"/>
      <c r="C240"/>
      <c r="D240"/>
    </row>
    <row r="241" spans="1:4" ht="15" customHeight="1">
      <c r="A241" s="82"/>
      <c r="B241"/>
      <c r="C241"/>
      <c r="D241"/>
    </row>
    <row r="242" spans="1:4" ht="15" customHeight="1">
      <c r="A242" s="82"/>
      <c r="B242"/>
      <c r="C242"/>
      <c r="D242"/>
    </row>
    <row r="243" spans="1:4" ht="15" customHeight="1">
      <c r="A243" s="82"/>
      <c r="B243"/>
      <c r="C243"/>
      <c r="D243"/>
    </row>
    <row r="244" spans="1:4" ht="15" customHeight="1">
      <c r="A244" s="82"/>
      <c r="B244"/>
      <c r="C244"/>
      <c r="D244"/>
    </row>
    <row r="245" spans="1:4" ht="15" customHeight="1">
      <c r="A245" s="82"/>
      <c r="B245"/>
      <c r="C245"/>
      <c r="D245"/>
    </row>
    <row r="246" spans="1:4" ht="15" customHeight="1">
      <c r="A246" s="82"/>
      <c r="B246"/>
      <c r="C246"/>
      <c r="D246"/>
    </row>
    <row r="247" spans="1:4" ht="15" customHeight="1">
      <c r="A247" s="82"/>
      <c r="B247"/>
      <c r="C247"/>
      <c r="D247"/>
    </row>
    <row r="248" spans="1:4" ht="15" customHeight="1">
      <c r="A248" s="82"/>
      <c r="B248"/>
      <c r="C248"/>
      <c r="D248"/>
    </row>
    <row r="249" spans="1:4" ht="15" customHeight="1">
      <c r="A249" s="82"/>
      <c r="B249"/>
      <c r="C249"/>
      <c r="D249"/>
    </row>
    <row r="250" spans="1:4" ht="15" customHeight="1">
      <c r="A250" s="82"/>
      <c r="B250"/>
      <c r="C250"/>
      <c r="D250"/>
    </row>
    <row r="251" spans="1:4" ht="15" customHeight="1">
      <c r="A251" s="82"/>
      <c r="B251"/>
      <c r="C251"/>
      <c r="D251"/>
    </row>
    <row r="252" spans="1:4" ht="15" customHeight="1">
      <c r="A252" s="82"/>
      <c r="B252"/>
      <c r="C252"/>
      <c r="D252"/>
    </row>
    <row r="253" spans="1:4" ht="15" customHeight="1">
      <c r="A253" s="82"/>
      <c r="B253"/>
      <c r="C253"/>
      <c r="D253"/>
    </row>
    <row r="254" spans="1:4" ht="15" customHeight="1">
      <c r="A254" s="82"/>
      <c r="B254"/>
      <c r="C254"/>
      <c r="D254"/>
    </row>
    <row r="255" spans="1:4" ht="15" customHeight="1">
      <c r="A255" s="82"/>
      <c r="B255"/>
      <c r="C255"/>
      <c r="D255"/>
    </row>
    <row r="256" spans="1:4" ht="15" customHeight="1">
      <c r="A256" s="82"/>
      <c r="B256"/>
      <c r="C256"/>
      <c r="D256"/>
    </row>
    <row r="257" spans="1:4" ht="15" customHeight="1">
      <c r="A257" s="82"/>
      <c r="B257"/>
      <c r="C257"/>
      <c r="D257"/>
    </row>
    <row r="258" spans="1:4" ht="15" customHeight="1">
      <c r="A258" s="82"/>
      <c r="B258"/>
      <c r="C258"/>
      <c r="D258"/>
    </row>
    <row r="259" spans="1:4" ht="15" customHeight="1">
      <c r="A259" s="82"/>
      <c r="B259"/>
      <c r="C259"/>
      <c r="D259"/>
    </row>
    <row r="260" spans="1:4" ht="15" customHeight="1">
      <c r="A260" s="82"/>
      <c r="B260"/>
      <c r="C260"/>
      <c r="D260"/>
    </row>
    <row r="261" spans="1:4" ht="15" customHeight="1">
      <c r="A261" s="82"/>
      <c r="B261"/>
      <c r="C261"/>
      <c r="D261"/>
    </row>
    <row r="262" spans="1:4" ht="15" customHeight="1">
      <c r="A262" s="82"/>
      <c r="B262"/>
      <c r="C262"/>
      <c r="D262"/>
    </row>
    <row r="263" spans="1:4" ht="15" customHeight="1">
      <c r="A263" s="82"/>
      <c r="B263"/>
      <c r="C263"/>
      <c r="D263"/>
    </row>
    <row r="264" spans="1:4" ht="15" customHeight="1">
      <c r="A264" s="82"/>
      <c r="B264"/>
      <c r="C264"/>
      <c r="D264"/>
    </row>
    <row r="265" spans="1:4" ht="15" customHeight="1">
      <c r="A265" s="82"/>
      <c r="B265"/>
      <c r="C265"/>
      <c r="D265"/>
    </row>
    <row r="266" spans="1:4" ht="15" customHeight="1">
      <c r="A266" s="82"/>
      <c r="B266"/>
      <c r="C266"/>
      <c r="D266"/>
    </row>
    <row r="267" spans="1:4" ht="15" customHeight="1">
      <c r="A267" s="82"/>
      <c r="B267"/>
      <c r="C267"/>
      <c r="D267"/>
    </row>
    <row r="268" spans="1:4" ht="15" customHeight="1">
      <c r="A268" s="82"/>
      <c r="B268"/>
      <c r="C268"/>
      <c r="D268"/>
    </row>
    <row r="269" spans="1:4" ht="15" customHeight="1">
      <c r="A269" s="82"/>
      <c r="B269"/>
      <c r="C269"/>
      <c r="D269"/>
    </row>
    <row r="270" spans="1:4" ht="15" customHeight="1">
      <c r="A270" s="82"/>
      <c r="B270"/>
      <c r="C270"/>
      <c r="D270"/>
    </row>
    <row r="271" spans="1:4" ht="15" customHeight="1">
      <c r="A271" s="82"/>
      <c r="B271"/>
      <c r="C271"/>
      <c r="D271"/>
    </row>
    <row r="272" spans="1:4" ht="15" customHeight="1">
      <c r="A272" s="82"/>
      <c r="B272"/>
      <c r="C272"/>
      <c r="D272"/>
    </row>
    <row r="273" spans="1:4" ht="15" customHeight="1">
      <c r="A273" s="82"/>
      <c r="B273"/>
      <c r="C273"/>
      <c r="D273"/>
    </row>
    <row r="274" spans="1:4" ht="15" customHeight="1">
      <c r="A274" s="82"/>
      <c r="B274"/>
      <c r="C274"/>
      <c r="D274"/>
    </row>
    <row r="275" spans="1:4" ht="15" customHeight="1">
      <c r="A275" s="82"/>
      <c r="B275"/>
      <c r="C275"/>
      <c r="D275"/>
    </row>
    <row r="276" spans="1:4" ht="15" customHeight="1">
      <c r="A276" s="82"/>
      <c r="B276"/>
      <c r="C276"/>
      <c r="D276"/>
    </row>
    <row r="277" spans="1:4" ht="15" customHeight="1">
      <c r="A277" s="82"/>
      <c r="B277"/>
      <c r="C277"/>
      <c r="D277"/>
    </row>
    <row r="278" spans="1:4" ht="15" customHeight="1">
      <c r="A278" s="82"/>
      <c r="B278"/>
      <c r="C278"/>
      <c r="D278"/>
    </row>
    <row r="279" spans="1:4" ht="15" customHeight="1">
      <c r="A279" s="82"/>
      <c r="B279"/>
      <c r="C279"/>
      <c r="D279"/>
    </row>
    <row r="280" spans="1:4" ht="15" customHeight="1">
      <c r="A280" s="82"/>
      <c r="B280"/>
      <c r="C280"/>
      <c r="D280"/>
    </row>
    <row r="281" spans="1:4" ht="15" customHeight="1">
      <c r="A281" s="82"/>
      <c r="B281"/>
      <c r="C281"/>
      <c r="D281"/>
    </row>
    <row r="282" spans="1:4" ht="15" customHeight="1">
      <c r="A282" s="82"/>
      <c r="B282"/>
      <c r="C282"/>
      <c r="D282"/>
    </row>
    <row r="283" spans="1:4" ht="15" customHeight="1">
      <c r="A283" s="82"/>
      <c r="B283"/>
      <c r="C283"/>
      <c r="D283"/>
    </row>
    <row r="284" spans="1:4" ht="15" customHeight="1">
      <c r="A284" s="82"/>
      <c r="B284"/>
      <c r="C284"/>
      <c r="D284"/>
    </row>
    <row r="285" spans="1:4" ht="15" customHeight="1">
      <c r="A285" s="82"/>
      <c r="B285"/>
      <c r="C285"/>
      <c r="D285"/>
    </row>
    <row r="286" spans="1:4" ht="15" customHeight="1">
      <c r="A286" s="82"/>
      <c r="B286"/>
      <c r="C286"/>
      <c r="D286"/>
    </row>
    <row r="287" spans="1:4" ht="15" customHeight="1">
      <c r="A287" s="82"/>
      <c r="B287"/>
      <c r="C287"/>
      <c r="D287"/>
    </row>
    <row r="288" spans="1:4" ht="15" customHeight="1">
      <c r="A288" s="82"/>
      <c r="B288"/>
      <c r="C288"/>
      <c r="D288"/>
    </row>
    <row r="289" spans="1:4" ht="15" customHeight="1">
      <c r="A289" s="82"/>
      <c r="B289"/>
      <c r="C289"/>
      <c r="D289"/>
    </row>
    <row r="290" spans="1:4" ht="15" customHeight="1">
      <c r="A290" s="82"/>
      <c r="B290"/>
      <c r="C290"/>
      <c r="D290"/>
    </row>
    <row r="291" spans="1:4" ht="15" customHeight="1">
      <c r="A291" s="82"/>
      <c r="B291"/>
      <c r="C291"/>
      <c r="D291"/>
    </row>
    <row r="292" spans="1:4" ht="15" customHeight="1">
      <c r="A292" s="82"/>
      <c r="B292"/>
      <c r="C292"/>
      <c r="D292"/>
    </row>
    <row r="293" spans="1:4" ht="15" customHeight="1">
      <c r="A293" s="82"/>
      <c r="B293"/>
      <c r="C293"/>
      <c r="D293"/>
    </row>
    <row r="294" spans="1:4" ht="15" customHeight="1">
      <c r="A294" s="82"/>
      <c r="B294"/>
      <c r="C294"/>
      <c r="D294"/>
    </row>
    <row r="295" spans="1:4" ht="15" customHeight="1">
      <c r="A295" s="82"/>
      <c r="B295"/>
      <c r="C295"/>
      <c r="D295"/>
    </row>
    <row r="296" spans="1:4" ht="15" customHeight="1">
      <c r="A296" s="82"/>
      <c r="B296"/>
      <c r="C296"/>
      <c r="D296"/>
    </row>
    <row r="297" spans="1:4" ht="15" customHeight="1">
      <c r="A297" s="82"/>
      <c r="B297"/>
      <c r="C297"/>
      <c r="D297"/>
    </row>
    <row r="298" spans="1:4" ht="15" customHeight="1">
      <c r="A298" s="82"/>
      <c r="B298"/>
      <c r="C298"/>
      <c r="D298"/>
    </row>
    <row r="299" spans="1:4" ht="15" customHeight="1">
      <c r="A299" s="82"/>
      <c r="B299"/>
      <c r="C299"/>
      <c r="D299"/>
    </row>
    <row r="300" spans="1:4" ht="15" customHeight="1">
      <c r="A300" s="82"/>
      <c r="B300"/>
      <c r="C300"/>
      <c r="D300"/>
    </row>
    <row r="301" spans="1:4" ht="15" customHeight="1">
      <c r="A301" s="82"/>
      <c r="B301"/>
      <c r="C301"/>
      <c r="D301"/>
    </row>
    <row r="302" spans="1:4" ht="15" customHeight="1">
      <c r="A302" s="82"/>
      <c r="B302"/>
      <c r="C302"/>
      <c r="D302"/>
    </row>
    <row r="303" spans="1:4" ht="15" customHeight="1">
      <c r="A303" s="82"/>
      <c r="B303"/>
      <c r="C303"/>
      <c r="D303"/>
    </row>
    <row r="304" spans="1:4" ht="15" customHeight="1">
      <c r="A304" s="82"/>
      <c r="B304"/>
      <c r="C304"/>
      <c r="D304"/>
    </row>
    <row r="305" spans="1:4" ht="15" customHeight="1">
      <c r="A305" s="82"/>
      <c r="B305"/>
      <c r="C305"/>
      <c r="D305"/>
    </row>
    <row r="306" spans="1:4" ht="15" customHeight="1">
      <c r="A306" s="82"/>
      <c r="B306"/>
      <c r="C306"/>
      <c r="D306"/>
    </row>
    <row r="307" spans="1:4" ht="15" customHeight="1">
      <c r="A307" s="82"/>
      <c r="B307"/>
      <c r="C307"/>
      <c r="D307"/>
    </row>
    <row r="308" spans="1:4" ht="15" customHeight="1">
      <c r="A308" s="82"/>
      <c r="B308"/>
      <c r="C308"/>
      <c r="D308"/>
    </row>
    <row r="309" spans="1:4" ht="15" customHeight="1">
      <c r="A309" s="82"/>
      <c r="B309"/>
      <c r="C309"/>
      <c r="D309"/>
    </row>
    <row r="310" spans="1:4" ht="15" customHeight="1">
      <c r="A310" s="82"/>
      <c r="B310"/>
      <c r="C310"/>
      <c r="D310"/>
    </row>
    <row r="311" spans="1:4" ht="15" customHeight="1">
      <c r="A311" s="82"/>
      <c r="B311"/>
      <c r="C311"/>
      <c r="D311"/>
    </row>
    <row r="312" spans="1:4" ht="15" customHeight="1">
      <c r="A312" s="82"/>
      <c r="B312"/>
      <c r="C312"/>
      <c r="D312"/>
    </row>
    <row r="313" spans="1:4" ht="15" customHeight="1">
      <c r="A313" s="82"/>
      <c r="B313"/>
      <c r="C313"/>
      <c r="D313"/>
    </row>
    <row r="314" spans="1:4" ht="15" customHeight="1">
      <c r="A314" s="82"/>
      <c r="B314"/>
      <c r="C314"/>
      <c r="D314"/>
    </row>
    <row r="315" spans="1:4" ht="15" customHeight="1">
      <c r="A315" s="82"/>
      <c r="B315"/>
      <c r="C315"/>
      <c r="D315"/>
    </row>
    <row r="316" spans="1:4" ht="15" customHeight="1">
      <c r="A316" s="82"/>
      <c r="B316"/>
      <c r="C316"/>
      <c r="D316"/>
    </row>
    <row r="317" spans="1:4" ht="15" customHeight="1">
      <c r="A317" s="82"/>
      <c r="B317"/>
      <c r="C317"/>
      <c r="D317"/>
    </row>
    <row r="318" spans="1:4" ht="15" customHeight="1">
      <c r="A318" s="82"/>
      <c r="B318"/>
      <c r="C318"/>
      <c r="D318"/>
    </row>
    <row r="319" spans="1:4" ht="15" customHeight="1">
      <c r="A319" s="82"/>
      <c r="B319"/>
      <c r="C319"/>
      <c r="D319"/>
    </row>
    <row r="320" spans="1:4" ht="15" customHeight="1">
      <c r="A320" s="82"/>
      <c r="B320"/>
      <c r="C320"/>
      <c r="D320"/>
    </row>
    <row r="321" spans="1:4" ht="15" customHeight="1">
      <c r="A321" s="82"/>
      <c r="B321"/>
      <c r="C321"/>
      <c r="D321"/>
    </row>
    <row r="322" spans="1:4" ht="15" customHeight="1">
      <c r="A322" s="82"/>
      <c r="B322"/>
      <c r="C322"/>
      <c r="D322"/>
    </row>
    <row r="323" spans="1:4" ht="15" customHeight="1">
      <c r="A323" s="82"/>
      <c r="B323"/>
      <c r="C323"/>
      <c r="D323"/>
    </row>
    <row r="324" spans="1:4" ht="15" customHeight="1">
      <c r="A324" s="82"/>
      <c r="B324"/>
      <c r="C324"/>
      <c r="D324"/>
    </row>
    <row r="325" spans="1:4" ht="15" customHeight="1">
      <c r="A325" s="82"/>
      <c r="B325"/>
      <c r="C325"/>
      <c r="D325"/>
    </row>
    <row r="326" spans="1:4" ht="15" customHeight="1">
      <c r="A326" s="82"/>
      <c r="B326"/>
      <c r="C326"/>
      <c r="D326"/>
    </row>
    <row r="327" spans="1:4" ht="15" customHeight="1">
      <c r="A327" s="82"/>
      <c r="B327"/>
      <c r="C327"/>
      <c r="D327"/>
    </row>
    <row r="328" spans="1:4" ht="15" customHeight="1">
      <c r="A328" s="82"/>
      <c r="B328"/>
      <c r="C328"/>
      <c r="D328"/>
    </row>
    <row r="329" spans="1:4" ht="15" customHeight="1">
      <c r="A329" s="82"/>
      <c r="B329"/>
      <c r="C329"/>
      <c r="D329"/>
    </row>
    <row r="330" spans="1:4" ht="15" customHeight="1">
      <c r="A330" s="82"/>
      <c r="B330"/>
      <c r="C330"/>
      <c r="D330"/>
    </row>
    <row r="331" spans="1:4" ht="15" customHeight="1">
      <c r="A331" s="82"/>
      <c r="B331"/>
      <c r="C331"/>
      <c r="D331"/>
    </row>
    <row r="332" spans="1:4" ht="15" customHeight="1">
      <c r="A332" s="82"/>
      <c r="B332"/>
      <c r="C332"/>
      <c r="D332"/>
    </row>
    <row r="333" spans="1:4" ht="15" customHeight="1">
      <c r="A333" s="82"/>
      <c r="B333"/>
      <c r="C333"/>
      <c r="D333"/>
    </row>
    <row r="334" spans="1:4" ht="15" customHeight="1">
      <c r="A334" s="82"/>
      <c r="B334"/>
      <c r="C334"/>
      <c r="D334"/>
    </row>
    <row r="335" spans="1:4" ht="15" customHeight="1">
      <c r="A335" s="82"/>
      <c r="B335"/>
      <c r="C335"/>
      <c r="D335"/>
    </row>
    <row r="336" spans="1:4" ht="15" customHeight="1">
      <c r="A336" s="82"/>
      <c r="B336"/>
      <c r="C336"/>
      <c r="D336"/>
    </row>
    <row r="337" spans="1:4" ht="15" customHeight="1">
      <c r="A337" s="82"/>
      <c r="B337"/>
      <c r="C337"/>
      <c r="D337"/>
    </row>
    <row r="338" spans="1:4" ht="15" customHeight="1">
      <c r="A338" s="82"/>
      <c r="B338"/>
      <c r="C338"/>
      <c r="D338"/>
    </row>
    <row r="339" spans="1:4" ht="15" customHeight="1">
      <c r="A339" s="82"/>
      <c r="B339"/>
      <c r="C339"/>
      <c r="D339"/>
    </row>
    <row r="340" spans="1:4" ht="15" customHeight="1">
      <c r="A340" s="82"/>
      <c r="B340"/>
      <c r="C340"/>
      <c r="D340"/>
    </row>
    <row r="341" spans="1:4" ht="15" customHeight="1">
      <c r="A341" s="82"/>
      <c r="B341"/>
      <c r="C341"/>
      <c r="D341"/>
    </row>
    <row r="342" spans="1:4" ht="15" customHeight="1">
      <c r="A342" s="82"/>
      <c r="B342"/>
      <c r="C342"/>
      <c r="D342"/>
    </row>
    <row r="343" spans="1:4" ht="15" customHeight="1">
      <c r="A343" s="82"/>
      <c r="B343"/>
      <c r="C343"/>
      <c r="D343"/>
    </row>
    <row r="344" spans="1:4" ht="15" customHeight="1">
      <c r="A344" s="82"/>
      <c r="B344"/>
      <c r="C344"/>
      <c r="D344"/>
    </row>
    <row r="345" spans="1:4" ht="15" customHeight="1">
      <c r="A345" s="82"/>
      <c r="B345"/>
      <c r="C345"/>
      <c r="D345"/>
    </row>
    <row r="346" spans="1:4" ht="15" customHeight="1">
      <c r="A346" s="82"/>
      <c r="B346"/>
      <c r="C346"/>
      <c r="D346"/>
    </row>
    <row r="347" spans="1:4" ht="15" customHeight="1">
      <c r="A347" s="82"/>
      <c r="B347"/>
      <c r="C347"/>
      <c r="D347"/>
    </row>
    <row r="348" spans="1:4" ht="15" customHeight="1">
      <c r="A348" s="82"/>
      <c r="B348"/>
      <c r="C348"/>
      <c r="D348"/>
    </row>
    <row r="349" spans="1:4" ht="15" customHeight="1">
      <c r="A349" s="82"/>
      <c r="B349"/>
      <c r="C349"/>
      <c r="D349"/>
    </row>
    <row r="350" spans="1:4" ht="15" customHeight="1">
      <c r="A350" s="82"/>
      <c r="B350"/>
      <c r="C350"/>
      <c r="D350"/>
    </row>
    <row r="351" spans="1:4" ht="15" customHeight="1">
      <c r="A351" s="82"/>
      <c r="B351"/>
      <c r="C351"/>
      <c r="D351"/>
    </row>
    <row r="352" spans="1:4" ht="15" customHeight="1">
      <c r="A352" s="82"/>
      <c r="B352"/>
      <c r="C352"/>
      <c r="D352"/>
    </row>
    <row r="353" spans="1:4" ht="15" customHeight="1">
      <c r="A353" s="82"/>
      <c r="B353"/>
      <c r="C353"/>
      <c r="D353"/>
    </row>
    <row r="354" spans="1:4" ht="15" customHeight="1">
      <c r="A354" s="82"/>
      <c r="B354"/>
      <c r="C354"/>
      <c r="D354"/>
    </row>
    <row r="355" spans="1:4" ht="15" customHeight="1">
      <c r="A355" s="82"/>
      <c r="B355"/>
      <c r="C355"/>
      <c r="D355"/>
    </row>
    <row r="356" spans="1:4" ht="15" customHeight="1">
      <c r="A356" s="82"/>
      <c r="B356"/>
      <c r="C356"/>
      <c r="D356"/>
    </row>
    <row r="357" spans="1:4" ht="15" customHeight="1">
      <c r="A357" s="82"/>
      <c r="B357"/>
      <c r="C357"/>
      <c r="D357"/>
    </row>
    <row r="358" spans="1:4" ht="15" customHeight="1">
      <c r="A358" s="82"/>
      <c r="B358"/>
      <c r="C358"/>
      <c r="D358"/>
    </row>
    <row r="359" spans="1:4" ht="15" customHeight="1">
      <c r="A359" s="82"/>
      <c r="B359"/>
      <c r="C359"/>
      <c r="D359"/>
    </row>
    <row r="360" spans="1:4" ht="15" customHeight="1">
      <c r="A360" s="82"/>
      <c r="B360"/>
      <c r="C360"/>
      <c r="D360"/>
    </row>
    <row r="361" spans="1:4" ht="15" customHeight="1">
      <c r="A361" s="82"/>
      <c r="B361"/>
      <c r="C361"/>
      <c r="D361"/>
    </row>
    <row r="362" spans="1:4" ht="15" customHeight="1">
      <c r="A362" s="82"/>
      <c r="B362"/>
      <c r="C362"/>
      <c r="D362"/>
    </row>
    <row r="363" spans="1:4" ht="15" customHeight="1">
      <c r="A363" s="82"/>
      <c r="B363"/>
      <c r="C363"/>
      <c r="D363"/>
    </row>
    <row r="364" spans="1:4" ht="15" customHeight="1">
      <c r="A364" s="82"/>
      <c r="B364"/>
      <c r="C364"/>
      <c r="D364"/>
    </row>
    <row r="365" spans="1:4" ht="15" customHeight="1">
      <c r="A365" s="82"/>
      <c r="B365"/>
      <c r="C365"/>
      <c r="D365"/>
    </row>
    <row r="366" spans="1:4" ht="15" customHeight="1">
      <c r="A366" s="82"/>
      <c r="B366"/>
      <c r="C366"/>
      <c r="D366"/>
    </row>
    <row r="367" spans="1:4" ht="15" customHeight="1">
      <c r="A367" s="82"/>
      <c r="B367"/>
      <c r="C367"/>
      <c r="D367"/>
    </row>
    <row r="368" spans="1:4" ht="15" customHeight="1">
      <c r="A368" s="82"/>
      <c r="B368"/>
      <c r="C368"/>
      <c r="D368"/>
    </row>
    <row r="369" spans="1:4" ht="15" customHeight="1">
      <c r="A369" s="82"/>
      <c r="B369"/>
      <c r="C369"/>
      <c r="D369"/>
    </row>
    <row r="370" spans="1:4" ht="15" customHeight="1">
      <c r="A370" s="82"/>
      <c r="B370"/>
      <c r="C370"/>
      <c r="D370"/>
    </row>
    <row r="371" spans="1:4" ht="15" customHeight="1">
      <c r="A371" s="82"/>
      <c r="B371"/>
      <c r="C371"/>
      <c r="D371"/>
    </row>
    <row r="372" spans="1:4" ht="15" customHeight="1">
      <c r="A372" s="82"/>
      <c r="B372"/>
      <c r="C372"/>
      <c r="D372"/>
    </row>
    <row r="373" spans="1:4" ht="15" customHeight="1">
      <c r="A373" s="82"/>
      <c r="B373"/>
      <c r="C373"/>
      <c r="D373"/>
    </row>
    <row r="374" spans="1:4" ht="15" customHeight="1">
      <c r="A374" s="82"/>
      <c r="B374"/>
      <c r="C374"/>
      <c r="D374"/>
    </row>
    <row r="375" spans="1:4" ht="15" customHeight="1">
      <c r="A375" s="82"/>
      <c r="B375"/>
      <c r="C375"/>
      <c r="D375"/>
    </row>
    <row r="376" spans="1:4" ht="15" customHeight="1">
      <c r="A376" s="82"/>
      <c r="B376"/>
      <c r="C376"/>
      <c r="D376"/>
    </row>
    <row r="377" spans="1:4" ht="15" customHeight="1">
      <c r="A377" s="82"/>
      <c r="B377"/>
      <c r="C377"/>
      <c r="D377"/>
    </row>
    <row r="378" spans="1:4" ht="15" customHeight="1">
      <c r="A378" s="82"/>
      <c r="B378"/>
      <c r="C378"/>
      <c r="D378"/>
    </row>
    <row r="379" spans="1:4" ht="15" customHeight="1">
      <c r="A379" s="82"/>
      <c r="B379"/>
      <c r="C379"/>
      <c r="D379"/>
    </row>
    <row r="380" spans="1:4" ht="15" customHeight="1">
      <c r="A380" s="82"/>
      <c r="B380"/>
      <c r="C380"/>
      <c r="D380"/>
    </row>
    <row r="381" spans="1:4" ht="15" customHeight="1">
      <c r="A381" s="82"/>
      <c r="B381"/>
      <c r="C381"/>
      <c r="D381"/>
    </row>
    <row r="382" spans="1:4" ht="15" customHeight="1">
      <c r="A382" s="82"/>
      <c r="B382"/>
      <c r="C382"/>
      <c r="D382"/>
    </row>
    <row r="383" spans="1:4" ht="15" customHeight="1">
      <c r="A383" s="82"/>
      <c r="B383"/>
      <c r="C383"/>
      <c r="D383"/>
    </row>
    <row r="384" spans="1:4" ht="15" customHeight="1">
      <c r="A384" s="82"/>
      <c r="B384"/>
      <c r="C384"/>
      <c r="D384"/>
    </row>
    <row r="385" spans="1:4" ht="15" customHeight="1">
      <c r="A385" s="82"/>
      <c r="B385"/>
      <c r="C385"/>
      <c r="D385"/>
    </row>
    <row r="386" spans="1:4" ht="15" customHeight="1">
      <c r="A386" s="82"/>
      <c r="B386"/>
      <c r="C386"/>
      <c r="D386"/>
    </row>
    <row r="387" spans="1:4" ht="15" customHeight="1">
      <c r="A387" s="82"/>
      <c r="B387"/>
      <c r="C387"/>
      <c r="D387"/>
    </row>
    <row r="388" spans="1:4" ht="15" customHeight="1">
      <c r="A388" s="82"/>
      <c r="B388"/>
      <c r="C388"/>
      <c r="D388"/>
    </row>
    <row r="389" spans="1:4" ht="15" customHeight="1">
      <c r="A389" s="82"/>
      <c r="B389"/>
      <c r="C389"/>
      <c r="D389"/>
    </row>
    <row r="390" spans="1:4" ht="15" customHeight="1">
      <c r="A390" s="82"/>
      <c r="B390"/>
      <c r="C390"/>
      <c r="D390"/>
    </row>
    <row r="391" spans="1:4" ht="15" customHeight="1">
      <c r="A391" s="82"/>
      <c r="B391"/>
      <c r="C391"/>
      <c r="D391"/>
    </row>
    <row r="392" spans="1:4" ht="15" customHeight="1">
      <c r="A392" s="82"/>
      <c r="B392"/>
      <c r="C392"/>
      <c r="D392"/>
    </row>
    <row r="393" spans="1:4" ht="15" customHeight="1">
      <c r="A393" s="82"/>
      <c r="B393"/>
      <c r="C393"/>
      <c r="D393"/>
    </row>
    <row r="394" spans="1:4" ht="15" customHeight="1">
      <c r="A394" s="82"/>
      <c r="B394"/>
      <c r="C394"/>
      <c r="D394"/>
    </row>
    <row r="395" spans="1:4" ht="15" customHeight="1">
      <c r="A395" s="82"/>
      <c r="B395"/>
      <c r="C395"/>
      <c r="D395"/>
    </row>
    <row r="396" spans="1:4" ht="15" customHeight="1">
      <c r="A396" s="82"/>
      <c r="B396"/>
      <c r="C396"/>
      <c r="D396"/>
    </row>
    <row r="397" spans="1:4" ht="15" customHeight="1">
      <c r="A397" s="82"/>
      <c r="B397"/>
      <c r="C397"/>
      <c r="D397"/>
    </row>
    <row r="398" spans="1:4" ht="15" customHeight="1">
      <c r="A398" s="82"/>
      <c r="B398"/>
      <c r="C398"/>
      <c r="D398"/>
    </row>
    <row r="399" spans="1:4" ht="15" customHeight="1">
      <c r="A399" s="82"/>
      <c r="B399"/>
      <c r="C399"/>
      <c r="D399"/>
    </row>
    <row r="400" spans="1:4" ht="15" customHeight="1">
      <c r="A400" s="82"/>
      <c r="B400"/>
      <c r="C400"/>
      <c r="D400"/>
    </row>
    <row r="401" spans="1:4" ht="15" customHeight="1">
      <c r="A401" s="82"/>
      <c r="B401"/>
      <c r="C401"/>
      <c r="D401"/>
    </row>
    <row r="402" spans="1:4" ht="15" customHeight="1">
      <c r="A402" s="82"/>
      <c r="B402"/>
      <c r="C402"/>
      <c r="D402"/>
    </row>
    <row r="403" spans="1:4" ht="15" customHeight="1">
      <c r="A403" s="82"/>
      <c r="B403"/>
      <c r="C403"/>
      <c r="D403"/>
    </row>
    <row r="404" spans="1:4" ht="15" customHeight="1">
      <c r="A404" s="82"/>
      <c r="B404"/>
      <c r="C404"/>
      <c r="D404"/>
    </row>
    <row r="405" spans="1:4" ht="15" customHeight="1">
      <c r="A405" s="82"/>
      <c r="B405"/>
      <c r="C405"/>
      <c r="D405"/>
    </row>
    <row r="406" spans="1:4" ht="15" customHeight="1">
      <c r="A406" s="82"/>
      <c r="B406"/>
      <c r="C406"/>
      <c r="D406"/>
    </row>
    <row r="407" spans="1:4" ht="15" customHeight="1">
      <c r="A407" s="82"/>
      <c r="B407"/>
      <c r="C407"/>
      <c r="D407"/>
    </row>
    <row r="408" spans="1:4" ht="15" customHeight="1">
      <c r="A408" s="82"/>
      <c r="B408"/>
      <c r="C408"/>
      <c r="D408"/>
    </row>
    <row r="409" spans="1:4" ht="15" customHeight="1">
      <c r="A409" s="82"/>
      <c r="B409"/>
      <c r="C409"/>
      <c r="D409"/>
    </row>
    <row r="410" spans="1:4" ht="15" customHeight="1">
      <c r="A410" s="82"/>
      <c r="B410"/>
      <c r="C410"/>
      <c r="D410"/>
    </row>
    <row r="411" spans="1:4" ht="15" customHeight="1">
      <c r="A411" s="82"/>
      <c r="B411"/>
      <c r="C411"/>
      <c r="D411"/>
    </row>
    <row r="412" spans="1:4" ht="15" customHeight="1">
      <c r="A412" s="82"/>
      <c r="B412"/>
      <c r="C412"/>
      <c r="D412"/>
    </row>
    <row r="413" spans="1:4" ht="15" customHeight="1">
      <c r="A413" s="82"/>
      <c r="B413"/>
      <c r="C413"/>
      <c r="D413"/>
    </row>
    <row r="414" spans="1:4" ht="15" customHeight="1">
      <c r="A414" s="82"/>
      <c r="B414"/>
      <c r="C414"/>
      <c r="D414"/>
    </row>
    <row r="415" spans="1:4" ht="15" customHeight="1">
      <c r="A415" s="82"/>
      <c r="B415"/>
      <c r="C415"/>
      <c r="D415"/>
    </row>
    <row r="416" spans="1:4" ht="15" customHeight="1">
      <c r="A416" s="82"/>
      <c r="B416"/>
      <c r="C416"/>
      <c r="D416"/>
    </row>
    <row r="417" spans="1:4" ht="15" customHeight="1">
      <c r="A417" s="82"/>
      <c r="B417"/>
      <c r="C417"/>
      <c r="D417"/>
    </row>
    <row r="418" spans="1:4" ht="15" customHeight="1">
      <c r="A418" s="82"/>
      <c r="B418"/>
      <c r="C418"/>
      <c r="D418"/>
    </row>
    <row r="419" spans="1:4" ht="15" customHeight="1">
      <c r="A419" s="82"/>
      <c r="B419"/>
      <c r="C419"/>
      <c r="D419"/>
    </row>
    <row r="420" spans="1:4" ht="15" customHeight="1">
      <c r="A420" s="82"/>
      <c r="B420"/>
      <c r="C420"/>
      <c r="D420"/>
    </row>
    <row r="421" spans="1:4" ht="15" customHeight="1">
      <c r="A421" s="82"/>
      <c r="B421"/>
      <c r="C421"/>
      <c r="D421"/>
    </row>
    <row r="422" spans="1:4" ht="15" customHeight="1">
      <c r="A422" s="82"/>
      <c r="B422"/>
      <c r="C422"/>
      <c r="D422"/>
    </row>
    <row r="423" spans="1:4" ht="15" customHeight="1">
      <c r="A423" s="82"/>
      <c r="B423"/>
      <c r="C423"/>
      <c r="D423"/>
    </row>
    <row r="424" spans="1:4" ht="15" customHeight="1">
      <c r="A424" s="82"/>
      <c r="B424"/>
      <c r="C424"/>
      <c r="D424"/>
    </row>
    <row r="425" spans="1:4" ht="15" customHeight="1">
      <c r="A425" s="82"/>
      <c r="B425"/>
      <c r="C425"/>
      <c r="D425"/>
    </row>
    <row r="426" spans="1:4" ht="15" customHeight="1">
      <c r="A426" s="82"/>
      <c r="B426"/>
      <c r="C426"/>
      <c r="D426"/>
    </row>
    <row r="427" spans="1:4" ht="15" customHeight="1">
      <c r="A427" s="82"/>
      <c r="B427"/>
      <c r="C427"/>
      <c r="D427"/>
    </row>
    <row r="428" spans="1:4" ht="15" customHeight="1">
      <c r="A428" s="82"/>
      <c r="B428"/>
      <c r="C428"/>
      <c r="D428"/>
    </row>
    <row r="429" spans="1:4" ht="15" customHeight="1">
      <c r="A429" s="82"/>
      <c r="B429"/>
      <c r="C429"/>
      <c r="D429"/>
    </row>
    <row r="430" spans="1:4" ht="15" customHeight="1">
      <c r="A430" s="82"/>
      <c r="B430"/>
      <c r="C430"/>
      <c r="D430"/>
    </row>
    <row r="431" spans="1:4" ht="15" customHeight="1">
      <c r="A431" s="82"/>
      <c r="B431"/>
      <c r="C431"/>
      <c r="D431"/>
    </row>
    <row r="432" spans="1:4" ht="15" customHeight="1">
      <c r="A432" s="82"/>
      <c r="B432"/>
      <c r="C432"/>
      <c r="D432"/>
    </row>
    <row r="433" spans="1:4" ht="15" customHeight="1">
      <c r="A433" s="82"/>
      <c r="B433"/>
      <c r="C433"/>
      <c r="D433"/>
    </row>
    <row r="434" spans="1:4" ht="15" customHeight="1">
      <c r="A434" s="82"/>
      <c r="B434"/>
      <c r="C434"/>
      <c r="D434"/>
    </row>
    <row r="435" spans="1:4" ht="15" customHeight="1">
      <c r="A435" s="82"/>
      <c r="B435"/>
      <c r="C435"/>
      <c r="D435"/>
    </row>
    <row r="436" spans="1:4" ht="15" customHeight="1">
      <c r="A436" s="82"/>
      <c r="B436"/>
      <c r="C436"/>
      <c r="D436"/>
    </row>
    <row r="437" spans="1:4" ht="15" customHeight="1">
      <c r="A437" s="82"/>
      <c r="B437"/>
      <c r="C437"/>
      <c r="D437"/>
    </row>
    <row r="438" spans="1:4" ht="15" customHeight="1">
      <c r="A438" s="82"/>
      <c r="B438"/>
      <c r="C438"/>
      <c r="D438"/>
    </row>
    <row r="439" spans="1:4" ht="15" customHeight="1">
      <c r="A439" s="82"/>
      <c r="B439"/>
      <c r="C439"/>
      <c r="D439"/>
    </row>
    <row r="440" spans="1:4" ht="15" customHeight="1">
      <c r="A440" s="82"/>
      <c r="B440"/>
      <c r="C440"/>
      <c r="D440"/>
    </row>
    <row r="441" spans="1:4" ht="15" customHeight="1">
      <c r="A441" s="82"/>
      <c r="B441"/>
      <c r="C441"/>
      <c r="D441"/>
    </row>
    <row r="442" spans="1:4" ht="15" customHeight="1">
      <c r="A442" s="82"/>
      <c r="B442"/>
      <c r="C442"/>
      <c r="D442"/>
    </row>
    <row r="443" spans="1:4" ht="15" customHeight="1">
      <c r="A443" s="82"/>
      <c r="B443"/>
      <c r="C443"/>
      <c r="D443"/>
    </row>
    <row r="444" spans="1:4" ht="15" customHeight="1">
      <c r="A444" s="82"/>
      <c r="B444"/>
      <c r="C444"/>
      <c r="D444"/>
    </row>
    <row r="445" spans="1:4" ht="15" customHeight="1">
      <c r="A445" s="82"/>
      <c r="B445"/>
      <c r="C445"/>
      <c r="D445"/>
    </row>
    <row r="446" spans="1:4" ht="15" customHeight="1">
      <c r="A446" s="82"/>
      <c r="B446"/>
      <c r="C446"/>
      <c r="D446"/>
    </row>
    <row r="447" spans="1:4" ht="15" customHeight="1">
      <c r="A447" s="82"/>
      <c r="B447"/>
      <c r="C447"/>
      <c r="D447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BD00B-4D04-4FF5-BCE5-51560C2455DB}">
  <dimension ref="A1:AA432"/>
  <sheetViews>
    <sheetView workbookViewId="0">
      <pane xSplit="4" ySplit="2" topLeftCell="E3" activePane="bottomRight" state="frozen"/>
      <selection pane="bottomRight" activeCell="E3" sqref="E3"/>
      <selection pane="bottomLeft" activeCell="A3" sqref="A3"/>
      <selection pane="topRight" activeCell="E1" sqref="E1"/>
    </sheetView>
  </sheetViews>
  <sheetFormatPr defaultColWidth="13.85546875" defaultRowHeight="15" customHeight="1"/>
  <cols>
    <col min="1" max="1" width="1.5703125" style="15" customWidth="1"/>
    <col min="2" max="2" width="27.28515625" style="16" customWidth="1"/>
    <col min="3" max="4" width="10.140625" style="16" customWidth="1"/>
    <col min="5" max="5" width="4.7109375" customWidth="1"/>
  </cols>
  <sheetData>
    <row r="1" spans="1:27" s="46" customFormat="1" ht="45" customHeight="1">
      <c r="A1" s="5" t="str">
        <f>Info!A1</f>
        <v>Renewable Energy Modeling</v>
      </c>
      <c r="B1" s="10"/>
      <c r="C1" s="84"/>
      <c r="D1" s="10"/>
      <c r="E1" s="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>
      <c r="A2" s="14" t="e">
        <f ca="1">RIGHT(CELL("filename",A1),LEN(CELL("filename",A1))-SEARCH("]",CELL("filename", A1)))</f>
        <v>#VALUE!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 t="shared" ref="G2:AA2" si="0">EDATE(F2,12)</f>
        <v>55518</v>
      </c>
      <c r="H2" s="11">
        <f t="shared" si="0"/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7" ht="15" customHeight="1">
      <c r="A3" s="82"/>
      <c r="B3" s="77" t="str">
        <f>"all in "&amp;Local_currency&amp;" 000s unless stated"</f>
        <v>all in GBP 000s unless stated</v>
      </c>
      <c r="C3" s="77"/>
      <c r="D3" s="77"/>
    </row>
    <row r="4" spans="1:27" ht="15" customHeight="1">
      <c r="A4" s="82"/>
      <c r="B4" s="77"/>
      <c r="C4" s="77"/>
      <c r="D4" s="77"/>
    </row>
    <row r="5" spans="1:27" ht="15" customHeight="1">
      <c r="A5" s="82" t="s">
        <v>247</v>
      </c>
      <c r="B5" s="77"/>
      <c r="C5" s="77"/>
      <c r="D5" s="77"/>
    </row>
    <row r="6" spans="1:27" ht="15" customHeight="1">
      <c r="A6" s="82"/>
      <c r="B6" t="s">
        <v>248</v>
      </c>
      <c r="C6"/>
      <c r="D6"/>
    </row>
    <row r="7" spans="1:27" ht="15" customHeight="1">
      <c r="A7" s="82"/>
      <c r="B7" t="s">
        <v>241</v>
      </c>
      <c r="C7"/>
      <c r="D7"/>
    </row>
    <row r="8" spans="1:27" ht="15" customHeight="1">
      <c r="A8" s="82"/>
      <c r="B8" t="s">
        <v>105</v>
      </c>
      <c r="C8"/>
      <c r="D8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7" ht="15" customHeight="1">
      <c r="A9" s="82"/>
      <c r="B9" t="s">
        <v>249</v>
      </c>
      <c r="C9"/>
      <c r="D9"/>
      <c r="E9" s="83">
        <v>0</v>
      </c>
    </row>
    <row r="10" spans="1:27" ht="15" customHeight="1">
      <c r="A10" s="82"/>
      <c r="B10" s="77"/>
      <c r="C10"/>
      <c r="D10"/>
    </row>
    <row r="11" spans="1:27" ht="15" customHeight="1">
      <c r="A11" s="82" t="s">
        <v>23</v>
      </c>
      <c r="B11" s="77"/>
      <c r="C11"/>
      <c r="D11"/>
    </row>
    <row r="12" spans="1:27" ht="15" customHeight="1">
      <c r="A12" s="96"/>
      <c r="B12" t="s">
        <v>250</v>
      </c>
      <c r="C12"/>
      <c r="D12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1:27" ht="15" customHeight="1">
      <c r="A13" s="82"/>
      <c r="B13" t="s">
        <v>83</v>
      </c>
      <c r="C13" t="str">
        <f>'Assumptions and Outputs'!C62</f>
        <v>Days</v>
      </c>
      <c r="D13">
        <f>'Assumptions and Outputs'!D62</f>
        <v>30</v>
      </c>
    </row>
    <row r="14" spans="1:27" ht="15" customHeight="1">
      <c r="A14" s="82"/>
      <c r="B14" t="s">
        <v>251</v>
      </c>
      <c r="C14"/>
      <c r="D14"/>
    </row>
    <row r="15" spans="1:27" ht="15" customHeight="1">
      <c r="A15" s="82"/>
      <c r="B15" t="s">
        <v>252</v>
      </c>
      <c r="C15"/>
      <c r="D15"/>
    </row>
    <row r="16" spans="1:27" ht="15" customHeight="1">
      <c r="A16" s="82"/>
      <c r="B16"/>
      <c r="C16"/>
      <c r="D16"/>
    </row>
    <row r="17" spans="1:27" ht="15" customHeight="1">
      <c r="A17" s="96"/>
      <c r="B17" t="s">
        <v>242</v>
      </c>
      <c r="C17"/>
      <c r="D17"/>
    </row>
    <row r="18" spans="1:27" ht="15" customHeight="1">
      <c r="A18" s="82"/>
      <c r="B18" t="s">
        <v>253</v>
      </c>
      <c r="C18" t="str">
        <f>'Assumptions and Outputs'!C63</f>
        <v>Days</v>
      </c>
      <c r="D18">
        <f>'Assumptions and Outputs'!D63</f>
        <v>60</v>
      </c>
    </row>
    <row r="19" spans="1:27" ht="15" customHeight="1">
      <c r="A19" s="82"/>
      <c r="B19" t="s">
        <v>254</v>
      </c>
      <c r="C19"/>
      <c r="D1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ht="15" customHeight="1">
      <c r="A20" s="82"/>
      <c r="B20" t="s">
        <v>255</v>
      </c>
      <c r="C20"/>
      <c r="D2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ht="15" customHeight="1">
      <c r="A21" s="82"/>
      <c r="B21" t="s">
        <v>256</v>
      </c>
      <c r="C21"/>
      <c r="D21"/>
    </row>
    <row r="22" spans="1:27" ht="15" customHeight="1">
      <c r="A22" s="82"/>
      <c r="B22"/>
      <c r="C22"/>
      <c r="D22"/>
    </row>
    <row r="23" spans="1:27" ht="15" customHeight="1">
      <c r="A23" s="82"/>
      <c r="B23" t="s">
        <v>257</v>
      </c>
      <c r="C23"/>
      <c r="D23"/>
    </row>
    <row r="24" spans="1:27" ht="15" customHeight="1">
      <c r="A24" s="82"/>
      <c r="B24" t="s">
        <v>258</v>
      </c>
      <c r="C24"/>
      <c r="D24"/>
    </row>
    <row r="25" spans="1:27" ht="15" customHeight="1">
      <c r="A25" s="82"/>
      <c r="B25" t="s">
        <v>259</v>
      </c>
      <c r="C25"/>
      <c r="D25"/>
    </row>
    <row r="26" spans="1:27" ht="15" customHeight="1">
      <c r="A26" s="82"/>
      <c r="B26"/>
      <c r="C26"/>
      <c r="D26"/>
    </row>
    <row r="27" spans="1:27" ht="15" customHeight="1">
      <c r="A27" s="82"/>
      <c r="B27" t="s">
        <v>174</v>
      </c>
      <c r="C27"/>
      <c r="D27"/>
    </row>
    <row r="28" spans="1:27" ht="15" customHeight="1">
      <c r="A28" s="82"/>
      <c r="B28"/>
      <c r="C28"/>
      <c r="D28"/>
    </row>
    <row r="29" spans="1:27" ht="15" customHeight="1">
      <c r="A29" s="59" t="s">
        <v>120</v>
      </c>
      <c r="B29"/>
      <c r="C29"/>
      <c r="D29"/>
    </row>
    <row r="30" spans="1:27" ht="15" customHeight="1">
      <c r="A30" s="82"/>
      <c r="B30"/>
      <c r="C30" s="77"/>
      <c r="D30"/>
    </row>
    <row r="31" spans="1:27" ht="15" customHeight="1">
      <c r="A31" s="82"/>
      <c r="B31"/>
      <c r="C31" s="77"/>
      <c r="D31"/>
    </row>
    <row r="32" spans="1:27" ht="15" customHeight="1">
      <c r="A32" s="82"/>
      <c r="B32"/>
      <c r="C32" s="77"/>
      <c r="D32"/>
    </row>
    <row r="33" spans="1:4" ht="15" customHeight="1">
      <c r="A33" s="82"/>
      <c r="B33"/>
      <c r="C33" s="77"/>
      <c r="D33"/>
    </row>
    <row r="34" spans="1:4" ht="15" customHeight="1">
      <c r="A34" s="82"/>
      <c r="B34"/>
      <c r="C34" s="77"/>
      <c r="D34"/>
    </row>
    <row r="35" spans="1:4" ht="15" customHeight="1">
      <c r="A35" s="82"/>
      <c r="B35"/>
      <c r="C35" s="77"/>
      <c r="D35"/>
    </row>
    <row r="36" spans="1:4" ht="15" customHeight="1">
      <c r="A36" s="82"/>
      <c r="B36"/>
      <c r="C36" s="77"/>
      <c r="D36"/>
    </row>
    <row r="37" spans="1:4" ht="15" customHeight="1">
      <c r="A37" s="82"/>
      <c r="B37"/>
      <c r="C37" s="77"/>
      <c r="D37"/>
    </row>
    <row r="38" spans="1:4" ht="15" customHeight="1">
      <c r="A38" s="82"/>
      <c r="B38"/>
      <c r="C38" s="77"/>
      <c r="D38"/>
    </row>
    <row r="39" spans="1:4" ht="15" customHeight="1">
      <c r="A39" s="82"/>
      <c r="B39"/>
      <c r="C39" s="77"/>
      <c r="D39"/>
    </row>
    <row r="40" spans="1:4" ht="15" customHeight="1">
      <c r="A40" s="82"/>
      <c r="B40"/>
      <c r="C40" s="77"/>
      <c r="D40"/>
    </row>
    <row r="41" spans="1:4" ht="15" customHeight="1">
      <c r="A41" s="82"/>
      <c r="B41"/>
      <c r="C41" s="77"/>
      <c r="D41"/>
    </row>
    <row r="42" spans="1:4" ht="15" customHeight="1">
      <c r="A42" s="82"/>
      <c r="B42"/>
      <c r="C42" s="77"/>
      <c r="D42"/>
    </row>
    <row r="43" spans="1:4" ht="15" customHeight="1">
      <c r="A43" s="82"/>
      <c r="B43"/>
      <c r="C43" s="77"/>
      <c r="D43"/>
    </row>
    <row r="44" spans="1:4" ht="15" customHeight="1">
      <c r="A44" s="82"/>
      <c r="B44"/>
      <c r="C44" s="77"/>
      <c r="D44"/>
    </row>
    <row r="45" spans="1:4" ht="15" customHeight="1">
      <c r="A45" s="82"/>
      <c r="B45"/>
      <c r="C45" s="77"/>
      <c r="D45"/>
    </row>
    <row r="46" spans="1:4" ht="15" customHeight="1">
      <c r="A46" s="82"/>
      <c r="B46"/>
      <c r="C46" s="77"/>
      <c r="D46"/>
    </row>
    <row r="47" spans="1:4" ht="15" customHeight="1">
      <c r="A47" s="82"/>
      <c r="B47"/>
      <c r="C47" s="77"/>
      <c r="D47"/>
    </row>
    <row r="48" spans="1:4" ht="15" customHeight="1">
      <c r="A48" s="82"/>
      <c r="B48"/>
      <c r="C48" s="77"/>
      <c r="D48"/>
    </row>
    <row r="49" spans="1:4" ht="15" customHeight="1">
      <c r="A49" s="82"/>
      <c r="B49"/>
      <c r="C49" s="77"/>
      <c r="D49"/>
    </row>
    <row r="50" spans="1:4" ht="15" customHeight="1">
      <c r="A50" s="82"/>
      <c r="B50"/>
      <c r="C50" s="77"/>
      <c r="D50"/>
    </row>
    <row r="51" spans="1:4" ht="15" customHeight="1">
      <c r="A51" s="82"/>
      <c r="B51"/>
      <c r="C51" s="77"/>
      <c r="D51"/>
    </row>
    <row r="52" spans="1:4" ht="15" customHeight="1">
      <c r="A52" s="82"/>
      <c r="B52"/>
      <c r="C52" s="77"/>
      <c r="D52"/>
    </row>
    <row r="53" spans="1:4" ht="15" customHeight="1">
      <c r="A53" s="82"/>
      <c r="B53"/>
      <c r="C53" s="77"/>
      <c r="D53"/>
    </row>
    <row r="54" spans="1:4" ht="15" customHeight="1">
      <c r="A54" s="82"/>
      <c r="B54"/>
      <c r="C54" s="77"/>
      <c r="D54"/>
    </row>
    <row r="55" spans="1:4" ht="15" customHeight="1">
      <c r="A55" s="82"/>
      <c r="B55"/>
      <c r="C55" s="77"/>
      <c r="D55"/>
    </row>
    <row r="56" spans="1:4" ht="15" customHeight="1">
      <c r="A56" s="82"/>
      <c r="B56"/>
      <c r="C56" s="77"/>
      <c r="D56"/>
    </row>
    <row r="57" spans="1:4" ht="15" customHeight="1">
      <c r="A57" s="82"/>
      <c r="B57"/>
      <c r="C57" s="77"/>
      <c r="D57"/>
    </row>
    <row r="58" spans="1:4" ht="15" customHeight="1">
      <c r="A58" s="82"/>
      <c r="B58"/>
      <c r="C58" s="77"/>
      <c r="D58"/>
    </row>
    <row r="59" spans="1:4" ht="15" customHeight="1">
      <c r="A59" s="82"/>
      <c r="B59"/>
      <c r="C59" s="77"/>
      <c r="D59"/>
    </row>
    <row r="60" spans="1:4" ht="15" customHeight="1">
      <c r="A60" s="82"/>
      <c r="B60"/>
      <c r="C60" s="77"/>
      <c r="D60"/>
    </row>
    <row r="61" spans="1:4" ht="15" customHeight="1">
      <c r="A61" s="82"/>
      <c r="B61"/>
      <c r="C61" s="77"/>
      <c r="D61"/>
    </row>
    <row r="62" spans="1:4" ht="15" customHeight="1">
      <c r="A62" s="82"/>
      <c r="B62"/>
      <c r="C62" s="77"/>
      <c r="D62"/>
    </row>
    <row r="63" spans="1:4" ht="15" customHeight="1">
      <c r="A63" s="82"/>
      <c r="B63"/>
      <c r="C63" s="77"/>
      <c r="D63"/>
    </row>
    <row r="64" spans="1:4" ht="15" customHeight="1">
      <c r="A64" s="82"/>
      <c r="B64"/>
      <c r="C64" s="77"/>
      <c r="D64"/>
    </row>
    <row r="65" spans="1:4" ht="15" customHeight="1">
      <c r="A65" s="82"/>
      <c r="B65"/>
      <c r="C65" s="77"/>
      <c r="D65"/>
    </row>
    <row r="66" spans="1:4" ht="15" customHeight="1">
      <c r="A66" s="82"/>
      <c r="B66"/>
      <c r="C66" s="77"/>
      <c r="D66"/>
    </row>
    <row r="67" spans="1:4" ht="15" customHeight="1">
      <c r="A67" s="82"/>
      <c r="B67"/>
      <c r="C67" s="77"/>
      <c r="D67"/>
    </row>
    <row r="68" spans="1:4" ht="15" customHeight="1">
      <c r="A68" s="82"/>
      <c r="B68"/>
      <c r="C68" s="77"/>
      <c r="D68"/>
    </row>
    <row r="69" spans="1:4" ht="15" customHeight="1">
      <c r="A69" s="82"/>
      <c r="B69"/>
      <c r="C69" s="77"/>
      <c r="D69"/>
    </row>
    <row r="70" spans="1:4" ht="15" customHeight="1">
      <c r="A70" s="82"/>
      <c r="B70"/>
      <c r="C70" s="77"/>
      <c r="D70"/>
    </row>
    <row r="71" spans="1:4" ht="15" customHeight="1">
      <c r="A71" s="82"/>
      <c r="B71"/>
      <c r="C71" s="77"/>
      <c r="D71"/>
    </row>
    <row r="72" spans="1:4" ht="15" customHeight="1">
      <c r="A72" s="82"/>
      <c r="B72"/>
      <c r="C72" s="77"/>
      <c r="D72"/>
    </row>
    <row r="73" spans="1:4" ht="15" customHeight="1">
      <c r="A73" s="82"/>
      <c r="B73"/>
      <c r="C73" s="77"/>
      <c r="D73"/>
    </row>
    <row r="74" spans="1:4" ht="15" customHeight="1">
      <c r="A74" s="82"/>
      <c r="B74"/>
      <c r="C74" s="77"/>
      <c r="D74"/>
    </row>
    <row r="75" spans="1:4" ht="15" customHeight="1">
      <c r="A75" s="82"/>
      <c r="B75"/>
      <c r="C75" s="77"/>
      <c r="D75"/>
    </row>
    <row r="76" spans="1:4" ht="15" customHeight="1">
      <c r="A76" s="82"/>
      <c r="B76"/>
      <c r="C76" s="77"/>
      <c r="D76"/>
    </row>
    <row r="77" spans="1:4" ht="15" customHeight="1">
      <c r="A77" s="82"/>
      <c r="B77"/>
      <c r="C77" s="77"/>
      <c r="D77"/>
    </row>
    <row r="78" spans="1:4" ht="15" customHeight="1">
      <c r="A78" s="82"/>
      <c r="B78"/>
      <c r="C78" s="77"/>
      <c r="D78"/>
    </row>
    <row r="79" spans="1:4" ht="15" customHeight="1">
      <c r="A79" s="82"/>
      <c r="B79"/>
      <c r="C79" s="77"/>
      <c r="D79"/>
    </row>
    <row r="80" spans="1:4" ht="15" customHeight="1">
      <c r="A80" s="82"/>
      <c r="B80"/>
      <c r="C80" s="77"/>
      <c r="D80"/>
    </row>
    <row r="81" spans="1:4" ht="15" customHeight="1">
      <c r="A81" s="82"/>
      <c r="B81"/>
      <c r="C81" s="77"/>
      <c r="D81"/>
    </row>
    <row r="82" spans="1:4" ht="15" customHeight="1">
      <c r="A82" s="82"/>
      <c r="B82"/>
      <c r="C82" s="77"/>
      <c r="D82"/>
    </row>
    <row r="83" spans="1:4" ht="15" customHeight="1">
      <c r="A83" s="82"/>
      <c r="B83"/>
      <c r="C83" s="77"/>
      <c r="D83"/>
    </row>
    <row r="84" spans="1:4" ht="15" customHeight="1">
      <c r="A84" s="82"/>
      <c r="B84"/>
      <c r="C84" s="77"/>
      <c r="D84"/>
    </row>
    <row r="85" spans="1:4" ht="15" customHeight="1">
      <c r="A85" s="82"/>
      <c r="B85"/>
      <c r="C85" s="77"/>
      <c r="D85"/>
    </row>
    <row r="86" spans="1:4" ht="15" customHeight="1">
      <c r="A86" s="82"/>
      <c r="B86"/>
      <c r="C86" s="77"/>
      <c r="D86"/>
    </row>
    <row r="87" spans="1:4" ht="15" customHeight="1">
      <c r="A87" s="82"/>
      <c r="B87"/>
      <c r="C87" s="77"/>
      <c r="D87"/>
    </row>
    <row r="88" spans="1:4" ht="15" customHeight="1">
      <c r="A88" s="82"/>
      <c r="B88"/>
      <c r="C88" s="77"/>
      <c r="D88"/>
    </row>
    <row r="89" spans="1:4" ht="15" customHeight="1">
      <c r="A89" s="82"/>
      <c r="B89"/>
      <c r="C89" s="77"/>
      <c r="D89"/>
    </row>
    <row r="90" spans="1:4" ht="15" customHeight="1">
      <c r="A90" s="82"/>
      <c r="B90"/>
      <c r="C90" s="77"/>
      <c r="D90"/>
    </row>
    <row r="91" spans="1:4" ht="15" customHeight="1">
      <c r="A91" s="82"/>
      <c r="B91"/>
      <c r="C91" s="77"/>
      <c r="D91"/>
    </row>
    <row r="92" spans="1:4" ht="15" customHeight="1">
      <c r="A92" s="82"/>
      <c r="B92"/>
      <c r="C92" s="77"/>
      <c r="D92"/>
    </row>
    <row r="93" spans="1:4" ht="15" customHeight="1">
      <c r="A93" s="82"/>
      <c r="B93"/>
      <c r="C93" s="77"/>
      <c r="D93"/>
    </row>
    <row r="94" spans="1:4" ht="15" customHeight="1">
      <c r="A94" s="82"/>
      <c r="B94"/>
      <c r="C94" s="77"/>
      <c r="D94"/>
    </row>
    <row r="95" spans="1:4" ht="15" customHeight="1">
      <c r="A95" s="82"/>
      <c r="B95"/>
      <c r="C95" s="77"/>
      <c r="D95"/>
    </row>
    <row r="96" spans="1:4" ht="15" customHeight="1">
      <c r="A96" s="82"/>
      <c r="B96"/>
      <c r="C96" s="77"/>
      <c r="D96"/>
    </row>
    <row r="97" spans="1:4" ht="15" customHeight="1">
      <c r="A97" s="82"/>
      <c r="B97"/>
      <c r="C97" s="77"/>
      <c r="D97"/>
    </row>
    <row r="98" spans="1:4" ht="15" customHeight="1">
      <c r="A98" s="82"/>
      <c r="B98"/>
      <c r="C98" s="77"/>
      <c r="D98"/>
    </row>
    <row r="99" spans="1:4" ht="15" customHeight="1">
      <c r="A99" s="82"/>
      <c r="B99"/>
      <c r="C99" s="77"/>
      <c r="D99"/>
    </row>
    <row r="100" spans="1:4" ht="15" customHeight="1">
      <c r="A100" s="82"/>
      <c r="B100"/>
      <c r="C100" s="77"/>
      <c r="D100"/>
    </row>
    <row r="101" spans="1:4" ht="15" customHeight="1">
      <c r="A101" s="82"/>
      <c r="B101"/>
      <c r="C101" s="77"/>
      <c r="D101"/>
    </row>
    <row r="102" spans="1:4" ht="15" customHeight="1">
      <c r="A102" s="82"/>
      <c r="B102"/>
      <c r="C102" s="77"/>
      <c r="D102"/>
    </row>
    <row r="103" spans="1:4" ht="15" customHeight="1">
      <c r="A103" s="82"/>
      <c r="B103"/>
      <c r="C103" s="77"/>
      <c r="D103"/>
    </row>
    <row r="104" spans="1:4" ht="15" customHeight="1">
      <c r="A104" s="82"/>
      <c r="B104"/>
      <c r="C104" s="77"/>
      <c r="D104"/>
    </row>
    <row r="105" spans="1:4" ht="15" customHeight="1">
      <c r="A105" s="82"/>
      <c r="B105"/>
      <c r="C105" s="77"/>
      <c r="D105"/>
    </row>
    <row r="106" spans="1:4" ht="15" customHeight="1">
      <c r="A106" s="82"/>
      <c r="B106"/>
      <c r="C106" s="77"/>
      <c r="D106"/>
    </row>
    <row r="107" spans="1:4" ht="15" customHeight="1">
      <c r="A107" s="82"/>
      <c r="B107"/>
      <c r="C107" s="77"/>
      <c r="D107"/>
    </row>
    <row r="108" spans="1:4" ht="15" customHeight="1">
      <c r="A108" s="82"/>
      <c r="B108"/>
      <c r="C108" s="77"/>
      <c r="D108"/>
    </row>
    <row r="109" spans="1:4" ht="15" customHeight="1">
      <c r="A109" s="82"/>
      <c r="B109"/>
      <c r="C109" s="77"/>
      <c r="D109"/>
    </row>
    <row r="110" spans="1:4" ht="15" customHeight="1">
      <c r="A110" s="82"/>
      <c r="B110"/>
      <c r="C110" s="77"/>
      <c r="D110"/>
    </row>
    <row r="111" spans="1:4" ht="15" customHeight="1">
      <c r="A111" s="82"/>
      <c r="B111"/>
      <c r="C111" s="77"/>
      <c r="D111"/>
    </row>
    <row r="112" spans="1:4" ht="15" customHeight="1">
      <c r="A112" s="82"/>
      <c r="B112"/>
      <c r="C112" s="77"/>
      <c r="D112"/>
    </row>
    <row r="113" spans="1:4" ht="15" customHeight="1">
      <c r="A113" s="82"/>
      <c r="B113"/>
      <c r="C113" s="77"/>
      <c r="D113"/>
    </row>
    <row r="114" spans="1:4" ht="15" customHeight="1">
      <c r="A114" s="82"/>
      <c r="B114"/>
      <c r="C114" s="77"/>
      <c r="D114"/>
    </row>
    <row r="115" spans="1:4" ht="15" customHeight="1">
      <c r="A115" s="82"/>
      <c r="B115"/>
      <c r="C115" s="77"/>
      <c r="D115"/>
    </row>
    <row r="116" spans="1:4" ht="15" customHeight="1">
      <c r="A116" s="82"/>
      <c r="B116"/>
      <c r="C116" s="77"/>
      <c r="D116"/>
    </row>
    <row r="117" spans="1:4" ht="15" customHeight="1">
      <c r="A117" s="82"/>
      <c r="B117"/>
      <c r="C117" s="77"/>
      <c r="D117"/>
    </row>
    <row r="118" spans="1:4" ht="15" customHeight="1">
      <c r="A118" s="82"/>
      <c r="B118"/>
      <c r="C118" s="77"/>
      <c r="D118"/>
    </row>
    <row r="119" spans="1:4" ht="15" customHeight="1">
      <c r="A119" s="82"/>
      <c r="B119"/>
      <c r="C119" s="77"/>
      <c r="D119"/>
    </row>
    <row r="120" spans="1:4" ht="15" customHeight="1">
      <c r="A120" s="82"/>
      <c r="B120"/>
      <c r="C120" s="77"/>
      <c r="D120"/>
    </row>
    <row r="121" spans="1:4" ht="15" customHeight="1">
      <c r="A121" s="82"/>
      <c r="B121"/>
      <c r="C121" s="77"/>
      <c r="D121"/>
    </row>
    <row r="122" spans="1:4" ht="15" customHeight="1">
      <c r="A122" s="82"/>
      <c r="B122"/>
      <c r="C122" s="77"/>
      <c r="D122"/>
    </row>
    <row r="123" spans="1:4" ht="15" customHeight="1">
      <c r="A123" s="82"/>
      <c r="B123"/>
      <c r="C123" s="77"/>
      <c r="D123"/>
    </row>
    <row r="124" spans="1:4" ht="15" customHeight="1">
      <c r="A124" s="82"/>
      <c r="B124"/>
      <c r="C124" s="77"/>
      <c r="D124"/>
    </row>
    <row r="125" spans="1:4" ht="15" customHeight="1">
      <c r="A125" s="82"/>
      <c r="B125"/>
      <c r="C125" s="77"/>
      <c r="D125"/>
    </row>
    <row r="126" spans="1:4" ht="15" customHeight="1">
      <c r="A126" s="82"/>
      <c r="B126"/>
      <c r="C126" s="77"/>
      <c r="D126"/>
    </row>
    <row r="127" spans="1:4" ht="15" customHeight="1">
      <c r="A127" s="82"/>
      <c r="B127"/>
      <c r="C127" s="77"/>
      <c r="D127"/>
    </row>
    <row r="128" spans="1:4" ht="15" customHeight="1">
      <c r="A128" s="82"/>
      <c r="B128"/>
      <c r="C128" s="77"/>
      <c r="D128"/>
    </row>
    <row r="129" spans="1:4" ht="15" customHeight="1">
      <c r="A129" s="82"/>
      <c r="B129"/>
      <c r="C129" s="77"/>
      <c r="D129"/>
    </row>
    <row r="130" spans="1:4" ht="15" customHeight="1">
      <c r="A130" s="82"/>
      <c r="B130"/>
      <c r="C130" s="77"/>
      <c r="D130"/>
    </row>
    <row r="131" spans="1:4" ht="15" customHeight="1">
      <c r="A131" s="82"/>
      <c r="B131"/>
      <c r="C131" s="77"/>
      <c r="D131"/>
    </row>
    <row r="132" spans="1:4" ht="15" customHeight="1">
      <c r="A132" s="82"/>
      <c r="B132"/>
      <c r="C132" s="77"/>
      <c r="D132"/>
    </row>
    <row r="133" spans="1:4" ht="15" customHeight="1">
      <c r="A133" s="82"/>
      <c r="B133"/>
      <c r="C133" s="77"/>
      <c r="D133"/>
    </row>
    <row r="134" spans="1:4" ht="15" customHeight="1">
      <c r="A134" s="82"/>
      <c r="B134"/>
      <c r="C134" s="77"/>
      <c r="D134"/>
    </row>
    <row r="135" spans="1:4" ht="15" customHeight="1">
      <c r="A135" s="82"/>
      <c r="B135"/>
      <c r="C135" s="77"/>
      <c r="D135"/>
    </row>
    <row r="136" spans="1:4" ht="15" customHeight="1">
      <c r="A136" s="82"/>
      <c r="B136"/>
      <c r="C136" s="77"/>
      <c r="D136"/>
    </row>
    <row r="137" spans="1:4" ht="15" customHeight="1">
      <c r="A137" s="82"/>
      <c r="B137"/>
      <c r="C137" s="77"/>
      <c r="D137"/>
    </row>
    <row r="138" spans="1:4" ht="15" customHeight="1">
      <c r="A138" s="82"/>
      <c r="B138"/>
      <c r="C138" s="77"/>
      <c r="D138"/>
    </row>
    <row r="139" spans="1:4" ht="15" customHeight="1">
      <c r="A139" s="82"/>
      <c r="B139"/>
      <c r="C139" s="77"/>
      <c r="D139"/>
    </row>
    <row r="140" spans="1:4" ht="15" customHeight="1">
      <c r="A140" s="82"/>
      <c r="B140"/>
      <c r="C140" s="77"/>
      <c r="D140"/>
    </row>
    <row r="141" spans="1:4" ht="15" customHeight="1">
      <c r="A141" s="82"/>
      <c r="B141"/>
      <c r="C141" s="77"/>
      <c r="D141"/>
    </row>
    <row r="142" spans="1:4" ht="15" customHeight="1">
      <c r="A142" s="82"/>
      <c r="B142"/>
      <c r="C142" s="77"/>
      <c r="D142"/>
    </row>
    <row r="143" spans="1:4" ht="15" customHeight="1">
      <c r="A143" s="82"/>
      <c r="B143"/>
      <c r="C143" s="77"/>
      <c r="D143"/>
    </row>
    <row r="144" spans="1:4" ht="15" customHeight="1">
      <c r="A144" s="82"/>
      <c r="B144"/>
      <c r="C144" s="77"/>
      <c r="D144"/>
    </row>
    <row r="145" spans="1:4" ht="15" customHeight="1">
      <c r="A145" s="82"/>
      <c r="B145"/>
      <c r="C145" s="77"/>
      <c r="D145"/>
    </row>
    <row r="146" spans="1:4" ht="15" customHeight="1">
      <c r="A146" s="82"/>
      <c r="B146"/>
      <c r="C146" s="77"/>
      <c r="D146"/>
    </row>
    <row r="147" spans="1:4" ht="15" customHeight="1">
      <c r="A147" s="82"/>
      <c r="B147"/>
      <c r="C147" s="77"/>
      <c r="D147"/>
    </row>
    <row r="148" spans="1:4" ht="15" customHeight="1">
      <c r="A148" s="82"/>
      <c r="B148"/>
      <c r="C148" s="77"/>
      <c r="D148"/>
    </row>
    <row r="149" spans="1:4" ht="15" customHeight="1">
      <c r="A149" s="82"/>
      <c r="B149"/>
      <c r="C149" s="77"/>
      <c r="D149"/>
    </row>
    <row r="150" spans="1:4" ht="15" customHeight="1">
      <c r="A150" s="82"/>
      <c r="B150"/>
      <c r="C150" s="77"/>
      <c r="D150"/>
    </row>
    <row r="151" spans="1:4" ht="15" customHeight="1">
      <c r="A151" s="82"/>
      <c r="B151"/>
      <c r="C151" s="77"/>
      <c r="D151"/>
    </row>
    <row r="152" spans="1:4" ht="15" customHeight="1">
      <c r="A152" s="82"/>
      <c r="B152"/>
      <c r="C152" s="77"/>
      <c r="D152"/>
    </row>
    <row r="153" spans="1:4" ht="15" customHeight="1">
      <c r="A153" s="82"/>
      <c r="B153"/>
      <c r="C153" s="77"/>
      <c r="D153"/>
    </row>
    <row r="154" spans="1:4" ht="15" customHeight="1">
      <c r="A154" s="82"/>
      <c r="B154"/>
      <c r="C154" s="77"/>
      <c r="D154"/>
    </row>
    <row r="155" spans="1:4" ht="15" customHeight="1">
      <c r="A155" s="82"/>
      <c r="B155"/>
      <c r="C155" s="77"/>
      <c r="D155"/>
    </row>
    <row r="156" spans="1:4" ht="15" customHeight="1">
      <c r="A156" s="82"/>
      <c r="B156"/>
      <c r="C156" s="77"/>
      <c r="D156"/>
    </row>
    <row r="157" spans="1:4" ht="15" customHeight="1">
      <c r="A157" s="82"/>
      <c r="B157"/>
      <c r="C157" s="77"/>
      <c r="D157"/>
    </row>
    <row r="158" spans="1:4" ht="15" customHeight="1">
      <c r="A158" s="82"/>
      <c r="B158"/>
      <c r="C158" s="77"/>
      <c r="D158"/>
    </row>
    <row r="159" spans="1:4" ht="15" customHeight="1">
      <c r="A159" s="82"/>
      <c r="B159"/>
      <c r="C159" s="77"/>
      <c r="D159"/>
    </row>
    <row r="160" spans="1:4" ht="15" customHeight="1">
      <c r="A160" s="82"/>
      <c r="B160"/>
      <c r="C160" s="77"/>
      <c r="D160"/>
    </row>
    <row r="161" spans="1:4" ht="15" customHeight="1">
      <c r="A161" s="82"/>
      <c r="B161"/>
      <c r="C161" s="77"/>
      <c r="D161"/>
    </row>
    <row r="162" spans="1:4" ht="15" customHeight="1">
      <c r="A162" s="82"/>
      <c r="B162"/>
      <c r="C162" s="77"/>
      <c r="D162"/>
    </row>
    <row r="163" spans="1:4" ht="15" customHeight="1">
      <c r="A163" s="82"/>
      <c r="B163"/>
      <c r="C163" s="77"/>
      <c r="D163"/>
    </row>
    <row r="164" spans="1:4" ht="15" customHeight="1">
      <c r="A164" s="82"/>
      <c r="B164"/>
      <c r="C164" s="77"/>
      <c r="D164"/>
    </row>
    <row r="165" spans="1:4" ht="15" customHeight="1">
      <c r="A165" s="82"/>
      <c r="B165"/>
      <c r="C165" s="77"/>
      <c r="D165"/>
    </row>
    <row r="166" spans="1:4" ht="15" customHeight="1">
      <c r="A166" s="82"/>
      <c r="B166"/>
      <c r="C166" s="77"/>
      <c r="D166"/>
    </row>
    <row r="167" spans="1:4" ht="15" customHeight="1">
      <c r="A167" s="82"/>
      <c r="B167"/>
      <c r="C167" s="77"/>
      <c r="D167"/>
    </row>
    <row r="168" spans="1:4" ht="15" customHeight="1">
      <c r="A168" s="82"/>
      <c r="B168"/>
      <c r="C168" s="77"/>
      <c r="D168"/>
    </row>
    <row r="169" spans="1:4" ht="15" customHeight="1">
      <c r="A169" s="82"/>
      <c r="B169"/>
      <c r="C169" s="77"/>
      <c r="D169"/>
    </row>
    <row r="170" spans="1:4" ht="15" customHeight="1">
      <c r="A170" s="82"/>
      <c r="B170"/>
      <c r="C170" s="77"/>
      <c r="D170"/>
    </row>
    <row r="171" spans="1:4" ht="15" customHeight="1">
      <c r="A171" s="82"/>
      <c r="B171"/>
      <c r="C171" s="77"/>
      <c r="D171"/>
    </row>
    <row r="172" spans="1:4" ht="15" customHeight="1">
      <c r="A172" s="82"/>
      <c r="B172"/>
      <c r="C172" s="77"/>
      <c r="D172"/>
    </row>
    <row r="173" spans="1:4" ht="15" customHeight="1">
      <c r="A173" s="82"/>
      <c r="B173"/>
      <c r="C173" s="77"/>
      <c r="D173"/>
    </row>
    <row r="174" spans="1:4" ht="15" customHeight="1">
      <c r="A174" s="82"/>
      <c r="B174"/>
      <c r="C174"/>
      <c r="D174"/>
    </row>
    <row r="175" spans="1:4" ht="15" customHeight="1">
      <c r="A175" s="82"/>
      <c r="B175"/>
      <c r="C175"/>
      <c r="D175"/>
    </row>
    <row r="176" spans="1:4" ht="15" customHeight="1">
      <c r="A176" s="82"/>
      <c r="B176"/>
      <c r="C176"/>
      <c r="D176"/>
    </row>
    <row r="177" spans="1:4" ht="15" customHeight="1">
      <c r="A177" s="82"/>
      <c r="B177"/>
      <c r="C177"/>
      <c r="D177"/>
    </row>
    <row r="178" spans="1:4" ht="15" customHeight="1">
      <c r="A178" s="82"/>
      <c r="B178"/>
      <c r="C178"/>
      <c r="D178"/>
    </row>
    <row r="179" spans="1:4" ht="15" customHeight="1">
      <c r="A179" s="82"/>
      <c r="B179"/>
      <c r="C179"/>
      <c r="D179"/>
    </row>
    <row r="180" spans="1:4" ht="15" customHeight="1">
      <c r="A180" s="82"/>
      <c r="B180"/>
      <c r="C180"/>
      <c r="D180"/>
    </row>
    <row r="181" spans="1:4" ht="15" customHeight="1">
      <c r="A181" s="82"/>
      <c r="B181"/>
      <c r="C181"/>
      <c r="D181"/>
    </row>
    <row r="182" spans="1:4" ht="15" customHeight="1">
      <c r="A182" s="82"/>
      <c r="B182"/>
      <c r="C182"/>
      <c r="D182"/>
    </row>
    <row r="183" spans="1:4" ht="15" customHeight="1">
      <c r="A183" s="82"/>
      <c r="B183"/>
      <c r="C183"/>
      <c r="D183"/>
    </row>
    <row r="184" spans="1:4" ht="15" customHeight="1">
      <c r="A184" s="82"/>
      <c r="B184"/>
      <c r="C184"/>
      <c r="D184"/>
    </row>
    <row r="185" spans="1:4" ht="15" customHeight="1">
      <c r="A185" s="82"/>
      <c r="B185"/>
      <c r="C185"/>
      <c r="D185"/>
    </row>
    <row r="186" spans="1:4" ht="15" customHeight="1">
      <c r="A186" s="82"/>
      <c r="B186"/>
      <c r="C186"/>
      <c r="D186"/>
    </row>
    <row r="187" spans="1:4" ht="15" customHeight="1">
      <c r="A187" s="82"/>
      <c r="B187"/>
      <c r="C187"/>
      <c r="D187"/>
    </row>
    <row r="188" spans="1:4" ht="15" customHeight="1">
      <c r="A188" s="82"/>
      <c r="B188"/>
      <c r="C188"/>
      <c r="D188"/>
    </row>
    <row r="189" spans="1:4" ht="15" customHeight="1">
      <c r="A189" s="82"/>
      <c r="B189"/>
      <c r="C189"/>
      <c r="D189"/>
    </row>
    <row r="190" spans="1:4" ht="15" customHeight="1">
      <c r="A190" s="82"/>
      <c r="B190"/>
      <c r="C190"/>
      <c r="D190"/>
    </row>
    <row r="191" spans="1:4" ht="15" customHeight="1">
      <c r="A191" s="82"/>
      <c r="B191"/>
      <c r="C191"/>
      <c r="D191"/>
    </row>
    <row r="192" spans="1:4" ht="15" customHeight="1">
      <c r="A192" s="82"/>
      <c r="B192"/>
      <c r="C192"/>
      <c r="D192"/>
    </row>
    <row r="193" spans="1:4" ht="15" customHeight="1">
      <c r="A193" s="82"/>
      <c r="B193"/>
      <c r="C193"/>
      <c r="D193"/>
    </row>
    <row r="194" spans="1:4" ht="15" customHeight="1">
      <c r="A194" s="82"/>
      <c r="B194"/>
      <c r="C194"/>
      <c r="D194"/>
    </row>
    <row r="195" spans="1:4" ht="15" customHeight="1">
      <c r="A195" s="82"/>
      <c r="B195"/>
      <c r="C195"/>
      <c r="D195"/>
    </row>
    <row r="196" spans="1:4" ht="15" customHeight="1">
      <c r="A196" s="82"/>
      <c r="B196"/>
      <c r="C196"/>
      <c r="D196"/>
    </row>
    <row r="197" spans="1:4" ht="15" customHeight="1">
      <c r="A197" s="82"/>
      <c r="B197"/>
      <c r="C197"/>
      <c r="D197"/>
    </row>
    <row r="198" spans="1:4" ht="15" customHeight="1">
      <c r="A198" s="82"/>
      <c r="B198"/>
      <c r="C198"/>
      <c r="D198"/>
    </row>
    <row r="199" spans="1:4" ht="15" customHeight="1">
      <c r="A199" s="82"/>
      <c r="B199"/>
      <c r="C199"/>
      <c r="D199"/>
    </row>
    <row r="200" spans="1:4" ht="15" customHeight="1">
      <c r="A200" s="82"/>
      <c r="B200"/>
      <c r="C200"/>
      <c r="D200"/>
    </row>
    <row r="201" spans="1:4" ht="15" customHeight="1">
      <c r="A201" s="82"/>
      <c r="B201"/>
      <c r="C201"/>
      <c r="D201"/>
    </row>
    <row r="202" spans="1:4" ht="15" customHeight="1">
      <c r="A202" s="82"/>
      <c r="B202"/>
      <c r="C202"/>
      <c r="D202"/>
    </row>
    <row r="203" spans="1:4" ht="15" customHeight="1">
      <c r="A203" s="82"/>
      <c r="B203"/>
      <c r="C203"/>
      <c r="D203"/>
    </row>
    <row r="204" spans="1:4" ht="15" customHeight="1">
      <c r="A204" s="82"/>
      <c r="B204"/>
      <c r="C204"/>
      <c r="D204"/>
    </row>
    <row r="205" spans="1:4" ht="15" customHeight="1">
      <c r="A205" s="82"/>
      <c r="B205"/>
      <c r="C205"/>
      <c r="D205"/>
    </row>
    <row r="206" spans="1:4" ht="15" customHeight="1">
      <c r="A206" s="82"/>
      <c r="B206"/>
      <c r="C206"/>
      <c r="D206"/>
    </row>
    <row r="207" spans="1:4" ht="15" customHeight="1">
      <c r="A207" s="82"/>
      <c r="B207"/>
      <c r="C207"/>
      <c r="D207"/>
    </row>
    <row r="208" spans="1:4" ht="15" customHeight="1">
      <c r="A208" s="82"/>
      <c r="B208"/>
      <c r="C208"/>
      <c r="D208"/>
    </row>
    <row r="209" spans="1:4" ht="15" customHeight="1">
      <c r="A209" s="82"/>
      <c r="B209"/>
      <c r="C209"/>
      <c r="D209"/>
    </row>
    <row r="210" spans="1:4" ht="15" customHeight="1">
      <c r="A210" s="82"/>
      <c r="B210"/>
      <c r="C210"/>
      <c r="D210"/>
    </row>
    <row r="211" spans="1:4" ht="15" customHeight="1">
      <c r="A211" s="82"/>
      <c r="B211"/>
      <c r="C211"/>
      <c r="D211"/>
    </row>
    <row r="212" spans="1:4" ht="15" customHeight="1">
      <c r="A212" s="82"/>
      <c r="B212"/>
      <c r="C212"/>
      <c r="D212"/>
    </row>
    <row r="213" spans="1:4" ht="15" customHeight="1">
      <c r="A213" s="82"/>
      <c r="B213"/>
      <c r="C213"/>
      <c r="D213"/>
    </row>
    <row r="214" spans="1:4" ht="15" customHeight="1">
      <c r="A214" s="82"/>
      <c r="B214"/>
      <c r="C214"/>
      <c r="D214"/>
    </row>
    <row r="215" spans="1:4" ht="15" customHeight="1">
      <c r="A215" s="82"/>
      <c r="B215"/>
      <c r="C215"/>
      <c r="D215"/>
    </row>
    <row r="216" spans="1:4" ht="15" customHeight="1">
      <c r="A216" s="82"/>
      <c r="B216"/>
      <c r="C216"/>
      <c r="D216"/>
    </row>
    <row r="217" spans="1:4" ht="15" customHeight="1">
      <c r="A217" s="82"/>
      <c r="B217"/>
      <c r="C217"/>
      <c r="D217"/>
    </row>
    <row r="218" spans="1:4" ht="15" customHeight="1">
      <c r="A218" s="82"/>
      <c r="B218"/>
      <c r="C218"/>
      <c r="D218"/>
    </row>
    <row r="219" spans="1:4" ht="15" customHeight="1">
      <c r="A219" s="82"/>
      <c r="B219"/>
      <c r="C219"/>
      <c r="D219"/>
    </row>
    <row r="220" spans="1:4" ht="15" customHeight="1">
      <c r="A220" s="82"/>
      <c r="B220"/>
      <c r="C220"/>
      <c r="D220"/>
    </row>
    <row r="221" spans="1:4" ht="15" customHeight="1">
      <c r="A221" s="82"/>
      <c r="B221"/>
      <c r="C221"/>
      <c r="D221"/>
    </row>
    <row r="222" spans="1:4" ht="15" customHeight="1">
      <c r="A222" s="82"/>
      <c r="B222"/>
      <c r="C222"/>
      <c r="D222"/>
    </row>
    <row r="223" spans="1:4" ht="15" customHeight="1">
      <c r="A223" s="82"/>
      <c r="B223"/>
      <c r="C223"/>
      <c r="D223"/>
    </row>
    <row r="224" spans="1:4" ht="15" customHeight="1">
      <c r="A224" s="82"/>
      <c r="B224"/>
      <c r="C224"/>
      <c r="D224"/>
    </row>
    <row r="225" spans="1:4" ht="15" customHeight="1">
      <c r="A225" s="82"/>
      <c r="B225"/>
      <c r="C225"/>
      <c r="D225"/>
    </row>
    <row r="226" spans="1:4" ht="15" customHeight="1">
      <c r="A226" s="82"/>
      <c r="B226"/>
      <c r="C226"/>
      <c r="D226"/>
    </row>
    <row r="227" spans="1:4" ht="15" customHeight="1">
      <c r="A227" s="82"/>
      <c r="B227"/>
      <c r="C227"/>
      <c r="D227"/>
    </row>
    <row r="228" spans="1:4" ht="15" customHeight="1">
      <c r="A228" s="82"/>
      <c r="B228"/>
      <c r="C228"/>
      <c r="D228"/>
    </row>
    <row r="229" spans="1:4" ht="15" customHeight="1">
      <c r="A229" s="82"/>
      <c r="B229"/>
      <c r="C229"/>
      <c r="D229"/>
    </row>
    <row r="230" spans="1:4" ht="15" customHeight="1">
      <c r="A230" s="82"/>
      <c r="B230"/>
      <c r="C230"/>
      <c r="D230"/>
    </row>
    <row r="231" spans="1:4" ht="15" customHeight="1">
      <c r="A231" s="82"/>
      <c r="B231"/>
      <c r="C231"/>
      <c r="D231"/>
    </row>
    <row r="232" spans="1:4" ht="15" customHeight="1">
      <c r="A232" s="82"/>
      <c r="B232"/>
      <c r="C232"/>
      <c r="D232"/>
    </row>
    <row r="233" spans="1:4" ht="15" customHeight="1">
      <c r="A233" s="82"/>
      <c r="B233"/>
      <c r="C233"/>
      <c r="D233"/>
    </row>
    <row r="234" spans="1:4" ht="15" customHeight="1">
      <c r="A234" s="82"/>
      <c r="B234"/>
      <c r="C234"/>
      <c r="D234"/>
    </row>
    <row r="235" spans="1:4" ht="15" customHeight="1">
      <c r="A235" s="82"/>
      <c r="B235"/>
      <c r="C235"/>
      <c r="D235"/>
    </row>
    <row r="236" spans="1:4" ht="15" customHeight="1">
      <c r="A236" s="82"/>
      <c r="B236"/>
      <c r="C236"/>
      <c r="D236"/>
    </row>
    <row r="237" spans="1:4" ht="15" customHeight="1">
      <c r="A237" s="82"/>
      <c r="B237"/>
      <c r="C237"/>
      <c r="D237"/>
    </row>
    <row r="238" spans="1:4" ht="15" customHeight="1">
      <c r="A238" s="82"/>
      <c r="B238"/>
      <c r="C238"/>
      <c r="D238"/>
    </row>
    <row r="239" spans="1:4" ht="15" customHeight="1">
      <c r="A239" s="82"/>
      <c r="B239"/>
      <c r="C239"/>
      <c r="D239"/>
    </row>
    <row r="240" spans="1:4" ht="15" customHeight="1">
      <c r="A240" s="82"/>
      <c r="B240"/>
      <c r="C240"/>
      <c r="D240"/>
    </row>
    <row r="241" spans="1:4" ht="15" customHeight="1">
      <c r="A241" s="82"/>
      <c r="B241"/>
      <c r="C241"/>
      <c r="D241"/>
    </row>
    <row r="242" spans="1:4" ht="15" customHeight="1">
      <c r="A242" s="82"/>
      <c r="B242"/>
      <c r="C242"/>
      <c r="D242"/>
    </row>
    <row r="243" spans="1:4" ht="15" customHeight="1">
      <c r="A243" s="82"/>
      <c r="B243"/>
      <c r="C243"/>
      <c r="D243"/>
    </row>
    <row r="244" spans="1:4" ht="15" customHeight="1">
      <c r="A244" s="82"/>
      <c r="B244"/>
      <c r="C244"/>
      <c r="D244"/>
    </row>
    <row r="245" spans="1:4" ht="15" customHeight="1">
      <c r="A245" s="82"/>
      <c r="B245"/>
      <c r="C245"/>
      <c r="D245"/>
    </row>
    <row r="246" spans="1:4" ht="15" customHeight="1">
      <c r="A246" s="82"/>
      <c r="B246"/>
      <c r="C246"/>
      <c r="D246"/>
    </row>
    <row r="247" spans="1:4" ht="15" customHeight="1">
      <c r="A247" s="82"/>
      <c r="B247"/>
      <c r="C247"/>
      <c r="D247"/>
    </row>
    <row r="248" spans="1:4" ht="15" customHeight="1">
      <c r="A248" s="82"/>
      <c r="B248"/>
      <c r="C248"/>
      <c r="D248"/>
    </row>
    <row r="249" spans="1:4" ht="15" customHeight="1">
      <c r="A249" s="82"/>
      <c r="B249"/>
      <c r="C249"/>
      <c r="D249"/>
    </row>
    <row r="250" spans="1:4" ht="15" customHeight="1">
      <c r="A250" s="82"/>
      <c r="B250"/>
      <c r="C250"/>
      <c r="D250"/>
    </row>
    <row r="251" spans="1:4" ht="15" customHeight="1">
      <c r="A251" s="82"/>
      <c r="B251"/>
      <c r="C251"/>
      <c r="D251"/>
    </row>
    <row r="252" spans="1:4" ht="15" customHeight="1">
      <c r="A252" s="82"/>
      <c r="B252"/>
      <c r="C252"/>
      <c r="D252"/>
    </row>
    <row r="253" spans="1:4" ht="15" customHeight="1">
      <c r="A253" s="82"/>
      <c r="B253"/>
      <c r="C253"/>
      <c r="D253"/>
    </row>
    <row r="254" spans="1:4" ht="15" customHeight="1">
      <c r="A254" s="82"/>
      <c r="B254"/>
      <c r="C254"/>
      <c r="D254"/>
    </row>
    <row r="255" spans="1:4" ht="15" customHeight="1">
      <c r="A255" s="82"/>
      <c r="B255"/>
      <c r="C255"/>
      <c r="D255"/>
    </row>
    <row r="256" spans="1:4" ht="15" customHeight="1">
      <c r="A256" s="82"/>
      <c r="B256"/>
      <c r="C256"/>
      <c r="D256"/>
    </row>
    <row r="257" spans="1:4" ht="15" customHeight="1">
      <c r="A257" s="82"/>
      <c r="B257"/>
      <c r="C257"/>
      <c r="D257"/>
    </row>
    <row r="258" spans="1:4" ht="15" customHeight="1">
      <c r="A258" s="82"/>
      <c r="B258"/>
      <c r="C258"/>
      <c r="D258"/>
    </row>
    <row r="259" spans="1:4" ht="15" customHeight="1">
      <c r="A259" s="82"/>
      <c r="B259"/>
      <c r="C259"/>
      <c r="D259"/>
    </row>
    <row r="260" spans="1:4" ht="15" customHeight="1">
      <c r="A260" s="82"/>
      <c r="B260"/>
      <c r="C260"/>
      <c r="D260"/>
    </row>
    <row r="261" spans="1:4" ht="15" customHeight="1">
      <c r="A261" s="82"/>
      <c r="B261"/>
      <c r="C261"/>
      <c r="D261"/>
    </row>
    <row r="262" spans="1:4" ht="15" customHeight="1">
      <c r="A262" s="82"/>
      <c r="B262"/>
      <c r="C262"/>
      <c r="D262"/>
    </row>
    <row r="263" spans="1:4" ht="15" customHeight="1">
      <c r="A263" s="82"/>
      <c r="B263"/>
      <c r="C263"/>
      <c r="D263"/>
    </row>
    <row r="264" spans="1:4" ht="15" customHeight="1">
      <c r="A264" s="82"/>
      <c r="B264"/>
      <c r="C264"/>
      <c r="D264"/>
    </row>
    <row r="265" spans="1:4" ht="15" customHeight="1">
      <c r="A265" s="82"/>
      <c r="B265"/>
      <c r="C265"/>
      <c r="D265"/>
    </row>
    <row r="266" spans="1:4" ht="15" customHeight="1">
      <c r="A266" s="82"/>
      <c r="B266"/>
      <c r="C266"/>
      <c r="D266"/>
    </row>
    <row r="267" spans="1:4" ht="15" customHeight="1">
      <c r="A267" s="82"/>
      <c r="B267"/>
      <c r="C267"/>
      <c r="D267"/>
    </row>
    <row r="268" spans="1:4" ht="15" customHeight="1">
      <c r="A268" s="82"/>
      <c r="B268"/>
      <c r="C268"/>
      <c r="D268"/>
    </row>
    <row r="269" spans="1:4" ht="15" customHeight="1">
      <c r="A269" s="82"/>
      <c r="B269"/>
      <c r="C269"/>
      <c r="D269"/>
    </row>
    <row r="270" spans="1:4" ht="15" customHeight="1">
      <c r="A270" s="82"/>
      <c r="B270"/>
      <c r="C270"/>
      <c r="D270"/>
    </row>
    <row r="271" spans="1:4" ht="15" customHeight="1">
      <c r="A271" s="82"/>
      <c r="B271"/>
      <c r="C271"/>
      <c r="D271"/>
    </row>
    <row r="272" spans="1:4" ht="15" customHeight="1">
      <c r="A272" s="82"/>
      <c r="B272"/>
      <c r="C272"/>
      <c r="D272"/>
    </row>
    <row r="273" spans="1:4" ht="15" customHeight="1">
      <c r="A273" s="82"/>
      <c r="B273"/>
      <c r="C273"/>
      <c r="D273"/>
    </row>
    <row r="274" spans="1:4" ht="15" customHeight="1">
      <c r="A274" s="82"/>
      <c r="B274"/>
      <c r="C274"/>
      <c r="D274"/>
    </row>
    <row r="275" spans="1:4" ht="15" customHeight="1">
      <c r="A275" s="82"/>
      <c r="B275"/>
      <c r="C275"/>
      <c r="D275"/>
    </row>
    <row r="276" spans="1:4" ht="15" customHeight="1">
      <c r="A276" s="82"/>
      <c r="B276"/>
      <c r="C276"/>
      <c r="D276"/>
    </row>
    <row r="277" spans="1:4" ht="15" customHeight="1">
      <c r="A277" s="82"/>
      <c r="B277"/>
      <c r="C277"/>
      <c r="D277"/>
    </row>
    <row r="278" spans="1:4" ht="15" customHeight="1">
      <c r="A278" s="82"/>
      <c r="B278"/>
      <c r="C278"/>
      <c r="D278"/>
    </row>
    <row r="279" spans="1:4" ht="15" customHeight="1">
      <c r="A279" s="82"/>
      <c r="B279"/>
      <c r="C279"/>
      <c r="D279"/>
    </row>
    <row r="280" spans="1:4" ht="15" customHeight="1">
      <c r="A280" s="82"/>
      <c r="B280"/>
      <c r="C280"/>
      <c r="D280"/>
    </row>
    <row r="281" spans="1:4" ht="15" customHeight="1">
      <c r="A281" s="82"/>
      <c r="B281"/>
      <c r="C281"/>
      <c r="D281"/>
    </row>
    <row r="282" spans="1:4" ht="15" customHeight="1">
      <c r="A282" s="82"/>
      <c r="B282"/>
      <c r="C282"/>
      <c r="D282"/>
    </row>
    <row r="283" spans="1:4" ht="15" customHeight="1">
      <c r="A283" s="82"/>
      <c r="B283"/>
      <c r="C283"/>
      <c r="D283"/>
    </row>
    <row r="284" spans="1:4" ht="15" customHeight="1">
      <c r="A284" s="82"/>
      <c r="B284"/>
      <c r="C284"/>
      <c r="D284"/>
    </row>
    <row r="285" spans="1:4" ht="15" customHeight="1">
      <c r="A285" s="82"/>
      <c r="B285"/>
      <c r="C285"/>
      <c r="D285"/>
    </row>
    <row r="286" spans="1:4" ht="15" customHeight="1">
      <c r="A286" s="82"/>
      <c r="B286"/>
      <c r="C286"/>
      <c r="D286"/>
    </row>
    <row r="287" spans="1:4" ht="15" customHeight="1">
      <c r="A287" s="82"/>
      <c r="B287"/>
      <c r="C287"/>
      <c r="D287"/>
    </row>
    <row r="288" spans="1:4" ht="15" customHeight="1">
      <c r="A288" s="82"/>
      <c r="B288"/>
      <c r="C288"/>
      <c r="D288"/>
    </row>
    <row r="289" spans="1:4" ht="15" customHeight="1">
      <c r="A289" s="82"/>
      <c r="B289"/>
      <c r="C289"/>
      <c r="D289"/>
    </row>
    <row r="290" spans="1:4" ht="15" customHeight="1">
      <c r="A290" s="82"/>
      <c r="B290"/>
      <c r="C290"/>
      <c r="D290"/>
    </row>
    <row r="291" spans="1:4" ht="15" customHeight="1">
      <c r="A291" s="82"/>
      <c r="B291"/>
      <c r="C291"/>
      <c r="D291"/>
    </row>
    <row r="292" spans="1:4" ht="15" customHeight="1">
      <c r="A292" s="82"/>
      <c r="B292"/>
      <c r="C292"/>
      <c r="D292"/>
    </row>
    <row r="293" spans="1:4" ht="15" customHeight="1">
      <c r="A293" s="82"/>
      <c r="B293"/>
      <c r="C293"/>
      <c r="D293"/>
    </row>
    <row r="294" spans="1:4" ht="15" customHeight="1">
      <c r="A294" s="82"/>
      <c r="B294"/>
      <c r="C294"/>
      <c r="D294"/>
    </row>
    <row r="295" spans="1:4" ht="15" customHeight="1">
      <c r="A295" s="82"/>
      <c r="B295"/>
      <c r="C295"/>
      <c r="D295"/>
    </row>
    <row r="296" spans="1:4" ht="15" customHeight="1">
      <c r="A296" s="82"/>
      <c r="B296"/>
      <c r="C296"/>
      <c r="D296"/>
    </row>
    <row r="297" spans="1:4" ht="15" customHeight="1">
      <c r="A297" s="82"/>
      <c r="B297"/>
      <c r="C297"/>
      <c r="D297"/>
    </row>
    <row r="298" spans="1:4" ht="15" customHeight="1">
      <c r="A298" s="82"/>
      <c r="B298"/>
      <c r="C298"/>
      <c r="D298"/>
    </row>
    <row r="299" spans="1:4" ht="15" customHeight="1">
      <c r="A299" s="82"/>
      <c r="B299"/>
      <c r="C299"/>
      <c r="D299"/>
    </row>
    <row r="300" spans="1:4" ht="15" customHeight="1">
      <c r="A300" s="82"/>
      <c r="B300"/>
      <c r="C300"/>
      <c r="D300"/>
    </row>
    <row r="301" spans="1:4" ht="15" customHeight="1">
      <c r="A301" s="82"/>
      <c r="B301"/>
      <c r="C301"/>
      <c r="D301"/>
    </row>
    <row r="302" spans="1:4" ht="15" customHeight="1">
      <c r="A302" s="82"/>
      <c r="B302"/>
      <c r="C302"/>
      <c r="D302"/>
    </row>
    <row r="303" spans="1:4" ht="15" customHeight="1">
      <c r="A303" s="82"/>
      <c r="B303"/>
      <c r="C303"/>
      <c r="D303"/>
    </row>
    <row r="304" spans="1:4" ht="15" customHeight="1">
      <c r="A304" s="82"/>
      <c r="B304"/>
      <c r="C304"/>
      <c r="D304"/>
    </row>
    <row r="305" spans="1:4" ht="15" customHeight="1">
      <c r="A305" s="82"/>
      <c r="B305"/>
      <c r="C305"/>
      <c r="D305"/>
    </row>
    <row r="306" spans="1:4" ht="15" customHeight="1">
      <c r="A306" s="82"/>
      <c r="B306"/>
      <c r="C306"/>
      <c r="D306"/>
    </row>
    <row r="307" spans="1:4" ht="15" customHeight="1">
      <c r="A307" s="82"/>
      <c r="B307"/>
      <c r="C307"/>
      <c r="D307"/>
    </row>
    <row r="308" spans="1:4" ht="15" customHeight="1">
      <c r="A308" s="82"/>
      <c r="B308"/>
      <c r="C308"/>
      <c r="D308"/>
    </row>
    <row r="309" spans="1:4" ht="15" customHeight="1">
      <c r="A309" s="82"/>
      <c r="B309"/>
      <c r="C309"/>
      <c r="D309"/>
    </row>
    <row r="310" spans="1:4" ht="15" customHeight="1">
      <c r="A310" s="82"/>
      <c r="B310"/>
      <c r="C310"/>
      <c r="D310"/>
    </row>
    <row r="311" spans="1:4" ht="15" customHeight="1">
      <c r="A311" s="82"/>
      <c r="B311"/>
      <c r="C311"/>
      <c r="D311"/>
    </row>
    <row r="312" spans="1:4" ht="15" customHeight="1">
      <c r="A312" s="82"/>
      <c r="B312"/>
      <c r="C312"/>
      <c r="D312"/>
    </row>
    <row r="313" spans="1:4" ht="15" customHeight="1">
      <c r="A313" s="82"/>
      <c r="B313"/>
      <c r="C313"/>
      <c r="D313"/>
    </row>
    <row r="314" spans="1:4" ht="15" customHeight="1">
      <c r="A314" s="82"/>
      <c r="B314"/>
      <c r="C314"/>
      <c r="D314"/>
    </row>
    <row r="315" spans="1:4" ht="15" customHeight="1">
      <c r="A315" s="82"/>
      <c r="B315"/>
      <c r="C315"/>
      <c r="D315"/>
    </row>
    <row r="316" spans="1:4" ht="15" customHeight="1">
      <c r="A316" s="82"/>
      <c r="B316"/>
      <c r="C316"/>
      <c r="D316"/>
    </row>
    <row r="317" spans="1:4" ht="15" customHeight="1">
      <c r="A317" s="82"/>
      <c r="B317"/>
      <c r="C317"/>
      <c r="D317"/>
    </row>
    <row r="318" spans="1:4" ht="15" customHeight="1">
      <c r="A318" s="82"/>
      <c r="B318"/>
      <c r="C318"/>
      <c r="D318"/>
    </row>
    <row r="319" spans="1:4" ht="15" customHeight="1">
      <c r="A319" s="82"/>
      <c r="B319"/>
      <c r="C319"/>
      <c r="D319"/>
    </row>
    <row r="320" spans="1:4" ht="15" customHeight="1">
      <c r="A320" s="82"/>
      <c r="B320"/>
      <c r="C320"/>
      <c r="D320"/>
    </row>
    <row r="321" spans="1:4" ht="15" customHeight="1">
      <c r="A321" s="82"/>
      <c r="B321"/>
      <c r="C321"/>
      <c r="D321"/>
    </row>
    <row r="322" spans="1:4" ht="15" customHeight="1">
      <c r="A322" s="82"/>
      <c r="B322"/>
      <c r="C322"/>
      <c r="D322"/>
    </row>
    <row r="323" spans="1:4" ht="15" customHeight="1">
      <c r="A323" s="82"/>
      <c r="B323"/>
      <c r="C323"/>
      <c r="D323"/>
    </row>
    <row r="324" spans="1:4" ht="15" customHeight="1">
      <c r="A324" s="82"/>
      <c r="B324"/>
      <c r="C324"/>
      <c r="D324"/>
    </row>
    <row r="325" spans="1:4" ht="15" customHeight="1">
      <c r="A325" s="82"/>
      <c r="B325"/>
      <c r="C325"/>
      <c r="D325"/>
    </row>
    <row r="326" spans="1:4" ht="15" customHeight="1">
      <c r="A326" s="82"/>
      <c r="B326"/>
      <c r="C326"/>
      <c r="D326"/>
    </row>
    <row r="327" spans="1:4" ht="15" customHeight="1">
      <c r="A327" s="82"/>
      <c r="B327"/>
      <c r="C327"/>
      <c r="D327"/>
    </row>
    <row r="328" spans="1:4" ht="15" customHeight="1">
      <c r="A328" s="82"/>
      <c r="B328"/>
      <c r="C328"/>
      <c r="D328"/>
    </row>
    <row r="329" spans="1:4" ht="15" customHeight="1">
      <c r="A329" s="82"/>
      <c r="B329"/>
      <c r="C329"/>
      <c r="D329"/>
    </row>
    <row r="330" spans="1:4" ht="15" customHeight="1">
      <c r="A330" s="82"/>
      <c r="B330"/>
      <c r="C330"/>
      <c r="D330"/>
    </row>
    <row r="331" spans="1:4" ht="15" customHeight="1">
      <c r="A331" s="82"/>
      <c r="B331"/>
      <c r="C331"/>
      <c r="D331"/>
    </row>
    <row r="332" spans="1:4" ht="15" customHeight="1">
      <c r="A332" s="82"/>
      <c r="B332"/>
      <c r="C332"/>
      <c r="D332"/>
    </row>
    <row r="333" spans="1:4" ht="15" customHeight="1">
      <c r="A333" s="82"/>
      <c r="B333"/>
      <c r="C333"/>
      <c r="D333"/>
    </row>
    <row r="334" spans="1:4" ht="15" customHeight="1">
      <c r="A334" s="82"/>
      <c r="B334"/>
      <c r="C334"/>
      <c r="D334"/>
    </row>
    <row r="335" spans="1:4" ht="15" customHeight="1">
      <c r="A335" s="82"/>
      <c r="B335"/>
      <c r="C335"/>
      <c r="D335"/>
    </row>
    <row r="336" spans="1:4" ht="15" customHeight="1">
      <c r="A336" s="82"/>
      <c r="B336"/>
      <c r="C336"/>
      <c r="D336"/>
    </row>
    <row r="337" spans="1:4" ht="15" customHeight="1">
      <c r="A337" s="82"/>
      <c r="B337"/>
      <c r="C337"/>
      <c r="D337"/>
    </row>
    <row r="338" spans="1:4" ht="15" customHeight="1">
      <c r="A338" s="82"/>
      <c r="B338"/>
      <c r="C338"/>
      <c r="D338"/>
    </row>
    <row r="339" spans="1:4" ht="15" customHeight="1">
      <c r="A339" s="82"/>
      <c r="B339"/>
      <c r="C339"/>
      <c r="D339"/>
    </row>
    <row r="340" spans="1:4" ht="15" customHeight="1">
      <c r="A340" s="82"/>
      <c r="B340"/>
      <c r="C340"/>
      <c r="D340"/>
    </row>
    <row r="341" spans="1:4" ht="15" customHeight="1">
      <c r="A341" s="82"/>
      <c r="B341"/>
      <c r="C341"/>
      <c r="D341"/>
    </row>
    <row r="342" spans="1:4" ht="15" customHeight="1">
      <c r="A342" s="82"/>
      <c r="B342"/>
      <c r="C342"/>
      <c r="D342"/>
    </row>
    <row r="343" spans="1:4" ht="15" customHeight="1">
      <c r="A343" s="82"/>
      <c r="B343"/>
      <c r="C343"/>
      <c r="D343"/>
    </row>
    <row r="344" spans="1:4" ht="15" customHeight="1">
      <c r="A344" s="82"/>
      <c r="B344"/>
      <c r="C344"/>
      <c r="D344"/>
    </row>
    <row r="345" spans="1:4" ht="15" customHeight="1">
      <c r="A345" s="82"/>
      <c r="B345"/>
      <c r="C345"/>
      <c r="D345"/>
    </row>
    <row r="346" spans="1:4" ht="15" customHeight="1">
      <c r="A346" s="82"/>
      <c r="B346"/>
      <c r="C346"/>
      <c r="D346"/>
    </row>
    <row r="347" spans="1:4" ht="15" customHeight="1">
      <c r="A347" s="82"/>
      <c r="B347"/>
      <c r="C347"/>
      <c r="D347"/>
    </row>
    <row r="348" spans="1:4" ht="15" customHeight="1">
      <c r="A348" s="82"/>
      <c r="B348"/>
      <c r="C348"/>
      <c r="D348"/>
    </row>
    <row r="349" spans="1:4" ht="15" customHeight="1">
      <c r="A349" s="82"/>
      <c r="B349"/>
      <c r="C349"/>
      <c r="D349"/>
    </row>
    <row r="350" spans="1:4" ht="15" customHeight="1">
      <c r="A350" s="82"/>
      <c r="B350"/>
      <c r="C350"/>
      <c r="D350"/>
    </row>
    <row r="351" spans="1:4" ht="15" customHeight="1">
      <c r="A351" s="82"/>
      <c r="B351"/>
      <c r="C351"/>
      <c r="D351"/>
    </row>
    <row r="352" spans="1:4" ht="15" customHeight="1">
      <c r="A352" s="82"/>
      <c r="B352"/>
      <c r="C352"/>
      <c r="D352"/>
    </row>
    <row r="353" spans="1:4" ht="15" customHeight="1">
      <c r="A353" s="82"/>
      <c r="B353"/>
      <c r="C353"/>
      <c r="D353"/>
    </row>
    <row r="354" spans="1:4" ht="15" customHeight="1">
      <c r="A354" s="82"/>
      <c r="B354"/>
      <c r="C354"/>
      <c r="D354"/>
    </row>
    <row r="355" spans="1:4" ht="15" customHeight="1">
      <c r="A355" s="82"/>
      <c r="B355"/>
      <c r="C355"/>
      <c r="D355"/>
    </row>
    <row r="356" spans="1:4" ht="15" customHeight="1">
      <c r="A356" s="82"/>
      <c r="B356"/>
      <c r="C356"/>
      <c r="D356"/>
    </row>
    <row r="357" spans="1:4" ht="15" customHeight="1">
      <c r="A357" s="82"/>
      <c r="B357"/>
      <c r="C357"/>
      <c r="D357"/>
    </row>
    <row r="358" spans="1:4" ht="15" customHeight="1">
      <c r="A358" s="82"/>
      <c r="B358"/>
      <c r="C358"/>
      <c r="D358"/>
    </row>
    <row r="359" spans="1:4" ht="15" customHeight="1">
      <c r="A359" s="82"/>
      <c r="B359"/>
      <c r="C359"/>
      <c r="D359"/>
    </row>
    <row r="360" spans="1:4" ht="15" customHeight="1">
      <c r="A360" s="82"/>
      <c r="B360"/>
      <c r="C360"/>
      <c r="D360"/>
    </row>
    <row r="361" spans="1:4" ht="15" customHeight="1">
      <c r="A361" s="82"/>
      <c r="B361"/>
      <c r="C361"/>
      <c r="D361"/>
    </row>
    <row r="362" spans="1:4" ht="15" customHeight="1">
      <c r="A362" s="82"/>
      <c r="B362"/>
      <c r="C362"/>
      <c r="D362"/>
    </row>
    <row r="363" spans="1:4" ht="15" customHeight="1">
      <c r="A363" s="82"/>
      <c r="B363"/>
      <c r="C363"/>
      <c r="D363"/>
    </row>
    <row r="364" spans="1:4" ht="15" customHeight="1">
      <c r="A364" s="82"/>
      <c r="B364"/>
      <c r="C364"/>
      <c r="D364"/>
    </row>
    <row r="365" spans="1:4" ht="15" customHeight="1">
      <c r="A365" s="82"/>
      <c r="B365"/>
      <c r="C365"/>
      <c r="D365"/>
    </row>
    <row r="366" spans="1:4" ht="15" customHeight="1">
      <c r="A366" s="82"/>
      <c r="B366"/>
      <c r="C366"/>
      <c r="D366"/>
    </row>
    <row r="367" spans="1:4" ht="15" customHeight="1">
      <c r="A367" s="82"/>
      <c r="B367"/>
      <c r="C367"/>
      <c r="D367"/>
    </row>
    <row r="368" spans="1:4" ht="15" customHeight="1">
      <c r="A368" s="82"/>
      <c r="B368"/>
      <c r="C368"/>
      <c r="D368"/>
    </row>
    <row r="369" spans="1:4" ht="15" customHeight="1">
      <c r="A369" s="82"/>
      <c r="B369"/>
      <c r="C369"/>
      <c r="D369"/>
    </row>
    <row r="370" spans="1:4" ht="15" customHeight="1">
      <c r="A370" s="82"/>
      <c r="B370"/>
      <c r="C370"/>
      <c r="D370"/>
    </row>
    <row r="371" spans="1:4" ht="15" customHeight="1">
      <c r="A371" s="82"/>
      <c r="B371"/>
      <c r="C371"/>
      <c r="D371"/>
    </row>
    <row r="372" spans="1:4" ht="15" customHeight="1">
      <c r="A372" s="82"/>
      <c r="B372"/>
      <c r="C372"/>
      <c r="D372"/>
    </row>
    <row r="373" spans="1:4" ht="15" customHeight="1">
      <c r="A373" s="82"/>
      <c r="B373"/>
      <c r="C373"/>
      <c r="D373"/>
    </row>
    <row r="374" spans="1:4" ht="15" customHeight="1">
      <c r="A374" s="82"/>
      <c r="B374"/>
      <c r="C374"/>
      <c r="D374"/>
    </row>
    <row r="375" spans="1:4" ht="15" customHeight="1">
      <c r="A375" s="82"/>
      <c r="B375"/>
      <c r="C375"/>
      <c r="D375"/>
    </row>
    <row r="376" spans="1:4" ht="15" customHeight="1">
      <c r="A376" s="82"/>
      <c r="B376"/>
      <c r="C376"/>
      <c r="D376"/>
    </row>
    <row r="377" spans="1:4" ht="15" customHeight="1">
      <c r="A377" s="82"/>
      <c r="B377"/>
      <c r="C377"/>
      <c r="D377"/>
    </row>
    <row r="378" spans="1:4" ht="15" customHeight="1">
      <c r="A378" s="82"/>
      <c r="B378"/>
      <c r="C378"/>
      <c r="D378"/>
    </row>
    <row r="379" spans="1:4" ht="15" customHeight="1">
      <c r="A379" s="82"/>
      <c r="B379"/>
      <c r="C379"/>
      <c r="D379"/>
    </row>
    <row r="380" spans="1:4" ht="15" customHeight="1">
      <c r="A380" s="82"/>
      <c r="B380"/>
      <c r="C380"/>
      <c r="D380"/>
    </row>
    <row r="381" spans="1:4" ht="15" customHeight="1">
      <c r="A381" s="82"/>
      <c r="B381"/>
      <c r="C381"/>
      <c r="D381"/>
    </row>
    <row r="382" spans="1:4" ht="15" customHeight="1">
      <c r="A382" s="82"/>
      <c r="B382"/>
      <c r="C382"/>
      <c r="D382"/>
    </row>
    <row r="383" spans="1:4" ht="15" customHeight="1">
      <c r="A383" s="82"/>
      <c r="B383"/>
      <c r="C383"/>
      <c r="D383"/>
    </row>
    <row r="384" spans="1:4" ht="15" customHeight="1">
      <c r="A384" s="82"/>
      <c r="B384"/>
      <c r="C384"/>
      <c r="D384"/>
    </row>
    <row r="385" spans="1:4" ht="15" customHeight="1">
      <c r="A385" s="82"/>
      <c r="B385"/>
      <c r="C385"/>
      <c r="D385"/>
    </row>
    <row r="386" spans="1:4" ht="15" customHeight="1">
      <c r="A386" s="82"/>
      <c r="B386"/>
      <c r="C386"/>
      <c r="D386"/>
    </row>
    <row r="387" spans="1:4" ht="15" customHeight="1">
      <c r="A387" s="82"/>
      <c r="B387"/>
      <c r="C387"/>
      <c r="D387"/>
    </row>
    <row r="388" spans="1:4" ht="15" customHeight="1">
      <c r="A388" s="82"/>
      <c r="B388"/>
      <c r="C388"/>
      <c r="D388"/>
    </row>
    <row r="389" spans="1:4" ht="15" customHeight="1">
      <c r="A389" s="82"/>
      <c r="B389"/>
      <c r="C389"/>
      <c r="D389"/>
    </row>
    <row r="390" spans="1:4" ht="15" customHeight="1">
      <c r="A390" s="82"/>
      <c r="B390"/>
      <c r="C390"/>
      <c r="D390"/>
    </row>
    <row r="391" spans="1:4" ht="15" customHeight="1">
      <c r="A391" s="82"/>
      <c r="B391"/>
      <c r="C391"/>
      <c r="D391"/>
    </row>
    <row r="392" spans="1:4" ht="15" customHeight="1">
      <c r="A392" s="82"/>
      <c r="B392"/>
      <c r="C392"/>
      <c r="D392"/>
    </row>
    <row r="393" spans="1:4" ht="15" customHeight="1">
      <c r="A393" s="82"/>
      <c r="B393"/>
      <c r="C393"/>
      <c r="D393"/>
    </row>
    <row r="394" spans="1:4" ht="15" customHeight="1">
      <c r="A394" s="82"/>
      <c r="B394"/>
      <c r="C394"/>
      <c r="D394"/>
    </row>
    <row r="395" spans="1:4" ht="15" customHeight="1">
      <c r="A395" s="82"/>
      <c r="B395"/>
      <c r="C395"/>
      <c r="D395"/>
    </row>
    <row r="396" spans="1:4" ht="15" customHeight="1">
      <c r="A396" s="82"/>
      <c r="B396"/>
      <c r="C396"/>
      <c r="D396"/>
    </row>
    <row r="397" spans="1:4" ht="15" customHeight="1">
      <c r="A397" s="82"/>
      <c r="B397"/>
      <c r="C397"/>
      <c r="D397"/>
    </row>
    <row r="398" spans="1:4" ht="15" customHeight="1">
      <c r="A398" s="82"/>
      <c r="B398"/>
      <c r="C398"/>
      <c r="D398"/>
    </row>
    <row r="399" spans="1:4" ht="15" customHeight="1">
      <c r="A399" s="82"/>
      <c r="B399"/>
      <c r="C399"/>
      <c r="D399"/>
    </row>
    <row r="400" spans="1:4" ht="15" customHeight="1">
      <c r="A400" s="82"/>
      <c r="B400"/>
      <c r="C400"/>
      <c r="D400"/>
    </row>
    <row r="401" spans="1:4" ht="15" customHeight="1">
      <c r="A401" s="82"/>
      <c r="B401"/>
      <c r="C401"/>
      <c r="D401"/>
    </row>
    <row r="402" spans="1:4" ht="15" customHeight="1">
      <c r="A402" s="82"/>
      <c r="B402"/>
      <c r="C402"/>
      <c r="D402"/>
    </row>
    <row r="403" spans="1:4" ht="15" customHeight="1">
      <c r="A403" s="82"/>
      <c r="B403"/>
      <c r="C403"/>
      <c r="D403"/>
    </row>
    <row r="404" spans="1:4" ht="15" customHeight="1">
      <c r="A404" s="82"/>
      <c r="B404"/>
      <c r="C404"/>
      <c r="D404"/>
    </row>
    <row r="405" spans="1:4" ht="15" customHeight="1">
      <c r="A405" s="82"/>
      <c r="B405"/>
      <c r="C405"/>
      <c r="D405"/>
    </row>
    <row r="406" spans="1:4" ht="15" customHeight="1">
      <c r="A406" s="82"/>
      <c r="B406"/>
      <c r="C406"/>
      <c r="D406"/>
    </row>
    <row r="407" spans="1:4" ht="15" customHeight="1">
      <c r="A407" s="82"/>
      <c r="B407"/>
      <c r="C407"/>
      <c r="D407"/>
    </row>
    <row r="408" spans="1:4" ht="15" customHeight="1">
      <c r="A408" s="82"/>
      <c r="B408"/>
      <c r="C408"/>
      <c r="D408"/>
    </row>
    <row r="409" spans="1:4" ht="15" customHeight="1">
      <c r="A409" s="82"/>
      <c r="B409"/>
      <c r="C409"/>
      <c r="D409"/>
    </row>
    <row r="410" spans="1:4" ht="15" customHeight="1">
      <c r="A410" s="82"/>
      <c r="B410"/>
      <c r="C410"/>
      <c r="D410"/>
    </row>
    <row r="411" spans="1:4" ht="15" customHeight="1">
      <c r="A411" s="82"/>
      <c r="B411"/>
      <c r="C411"/>
      <c r="D411"/>
    </row>
    <row r="412" spans="1:4" ht="15" customHeight="1">
      <c r="A412" s="82"/>
      <c r="B412"/>
      <c r="C412"/>
      <c r="D412"/>
    </row>
    <row r="413" spans="1:4" ht="15" customHeight="1">
      <c r="A413" s="82"/>
      <c r="B413"/>
      <c r="C413"/>
      <c r="D413"/>
    </row>
    <row r="414" spans="1:4" ht="15" customHeight="1">
      <c r="A414" s="82"/>
      <c r="B414"/>
      <c r="C414"/>
      <c r="D414"/>
    </row>
    <row r="415" spans="1:4" ht="15" customHeight="1">
      <c r="A415" s="82"/>
      <c r="B415"/>
      <c r="C415"/>
      <c r="D415"/>
    </row>
    <row r="416" spans="1:4" ht="15" customHeight="1">
      <c r="A416" s="82"/>
      <c r="B416"/>
      <c r="C416"/>
      <c r="D416"/>
    </row>
    <row r="417" spans="1:4" ht="15" customHeight="1">
      <c r="A417" s="82"/>
      <c r="B417"/>
      <c r="C417"/>
      <c r="D417"/>
    </row>
    <row r="418" spans="1:4" ht="15" customHeight="1">
      <c r="A418" s="82"/>
      <c r="B418"/>
      <c r="C418"/>
      <c r="D418"/>
    </row>
    <row r="419" spans="1:4" ht="15" customHeight="1">
      <c r="A419" s="82"/>
      <c r="B419"/>
      <c r="C419"/>
      <c r="D419"/>
    </row>
    <row r="420" spans="1:4" ht="15" customHeight="1">
      <c r="A420" s="82"/>
      <c r="B420"/>
      <c r="C420"/>
      <c r="D420"/>
    </row>
    <row r="421" spans="1:4" ht="15" customHeight="1">
      <c r="A421" s="82"/>
      <c r="B421"/>
      <c r="C421"/>
      <c r="D421"/>
    </row>
    <row r="422" spans="1:4" ht="15" customHeight="1">
      <c r="A422" s="82"/>
      <c r="B422"/>
      <c r="C422"/>
      <c r="D422"/>
    </row>
    <row r="423" spans="1:4" ht="15" customHeight="1">
      <c r="A423" s="82"/>
      <c r="B423"/>
      <c r="C423"/>
      <c r="D423"/>
    </row>
    <row r="424" spans="1:4" ht="15" customHeight="1">
      <c r="A424" s="82"/>
      <c r="B424"/>
      <c r="C424"/>
      <c r="D424"/>
    </row>
    <row r="425" spans="1:4" ht="15" customHeight="1">
      <c r="A425" s="82"/>
      <c r="B425"/>
      <c r="C425"/>
      <c r="D425"/>
    </row>
    <row r="426" spans="1:4" ht="15" customHeight="1">
      <c r="A426" s="82"/>
      <c r="B426"/>
      <c r="C426"/>
      <c r="D426"/>
    </row>
    <row r="427" spans="1:4" ht="15" customHeight="1">
      <c r="A427" s="82"/>
      <c r="B427"/>
      <c r="C427"/>
      <c r="D427"/>
    </row>
    <row r="428" spans="1:4" ht="15" customHeight="1">
      <c r="A428" s="82"/>
      <c r="B428"/>
      <c r="C428"/>
      <c r="D428"/>
    </row>
    <row r="429" spans="1:4" ht="15" customHeight="1">
      <c r="A429" s="82"/>
      <c r="B429"/>
      <c r="C429"/>
      <c r="D429"/>
    </row>
    <row r="430" spans="1:4" ht="15" customHeight="1">
      <c r="A430" s="82"/>
      <c r="B430"/>
      <c r="C430"/>
      <c r="D430"/>
    </row>
    <row r="431" spans="1:4" ht="15" customHeight="1">
      <c r="A431" s="82"/>
      <c r="B431"/>
      <c r="C431"/>
      <c r="D431"/>
    </row>
    <row r="432" spans="1:4" ht="15" customHeight="1">
      <c r="A432" s="82"/>
      <c r="B432"/>
      <c r="C432"/>
      <c r="D432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4E9E-8DC6-481D-932F-47AF7ABED3C7}">
  <dimension ref="A1:AA425"/>
  <sheetViews>
    <sheetView workbookViewId="0">
      <pane xSplit="4" ySplit="2" topLeftCell="E3" activePane="bottomRight" state="frozen"/>
      <selection pane="bottomRight" activeCell="E3" sqref="E3"/>
      <selection pane="bottomLeft" activeCell="A3" sqref="A3"/>
      <selection pane="topRight" activeCell="E1" sqref="E1"/>
    </sheetView>
  </sheetViews>
  <sheetFormatPr defaultColWidth="13.85546875" defaultRowHeight="15" customHeight="1"/>
  <cols>
    <col min="1" max="1" width="1.5703125" style="15" customWidth="1"/>
    <col min="2" max="2" width="27.28515625" style="16" customWidth="1"/>
    <col min="3" max="4" width="10.140625" style="16" customWidth="1"/>
    <col min="5" max="5" width="4.7109375" customWidth="1"/>
  </cols>
  <sheetData>
    <row r="1" spans="1:27" s="46" customFormat="1" ht="45" customHeight="1">
      <c r="A1" s="5" t="str">
        <f>Info!A1</f>
        <v>Renewable Energy Modeling</v>
      </c>
      <c r="B1" s="10"/>
      <c r="C1" s="84"/>
      <c r="D1" s="10"/>
      <c r="E1" s="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>
      <c r="A2" s="14" t="e">
        <f ca="1">RIGHT(CELL("filename",A1),LEN(CELL("filename",A1))-SEARCH("]",CELL("filename", A1)))</f>
        <v>#VALUE!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>EDATE(F2,12)</f>
        <v>55518</v>
      </c>
      <c r="H2" s="11">
        <f t="shared" ref="H2:AA2" si="0">EDATE(G2,12)</f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7" ht="15" customHeight="1">
      <c r="A3" s="82"/>
      <c r="B3" s="77" t="str">
        <f>"all in "&amp;Local_currency&amp;" 000s unless stated"</f>
        <v>all in GBP 000s unless stated</v>
      </c>
      <c r="C3" s="77"/>
      <c r="D3" s="77"/>
    </row>
    <row r="4" spans="1:27" ht="15" customHeight="1">
      <c r="A4" s="82"/>
      <c r="B4" s="77"/>
      <c r="C4" s="77"/>
      <c r="D4" s="77"/>
    </row>
    <row r="5" spans="1:27" ht="15" customHeight="1">
      <c r="A5" s="82"/>
      <c r="B5" t="s">
        <v>241</v>
      </c>
      <c r="C5"/>
      <c r="D5"/>
    </row>
    <row r="6" spans="1:27" ht="15" customHeight="1">
      <c r="A6" s="82"/>
      <c r="B6" t="s">
        <v>195</v>
      </c>
      <c r="C6"/>
      <c r="D6"/>
    </row>
    <row r="7" spans="1:27" ht="15" customHeight="1">
      <c r="A7" s="82"/>
      <c r="B7" t="str">
        <f>"Change in "&amp;'Balance sheet'!B13</f>
        <v>Change in Receivables</v>
      </c>
      <c r="C7"/>
      <c r="D7"/>
    </row>
    <row r="8" spans="1:27" ht="15" customHeight="1">
      <c r="A8" s="82"/>
      <c r="B8" t="str">
        <f>"Change in "&amp;'Balance sheet'!B18</f>
        <v>Change in Trade payables</v>
      </c>
      <c r="C8"/>
      <c r="D8"/>
    </row>
    <row r="9" spans="1:27" ht="15" customHeight="1">
      <c r="A9" s="82"/>
      <c r="B9" t="str">
        <f>"Change in "&amp;'Balance sheet'!B17</f>
        <v>Change in Tax payable</v>
      </c>
      <c r="C9"/>
      <c r="D9"/>
    </row>
    <row r="10" spans="1:27" ht="15" customHeight="1">
      <c r="A10" s="82"/>
      <c r="B10" t="s">
        <v>260</v>
      </c>
      <c r="C10" s="77"/>
      <c r="D10"/>
    </row>
    <row r="11" spans="1:27" ht="15" customHeight="1">
      <c r="A11" s="82"/>
      <c r="B11"/>
      <c r="C11" s="77"/>
      <c r="D11"/>
    </row>
    <row r="12" spans="1:27" ht="15" customHeight="1">
      <c r="A12" s="82"/>
      <c r="B12" t="s">
        <v>63</v>
      </c>
      <c r="C12" s="77"/>
      <c r="D12"/>
    </row>
    <row r="13" spans="1:27" ht="15" customHeight="1">
      <c r="A13" s="82"/>
      <c r="B13" t="s">
        <v>261</v>
      </c>
      <c r="C13" s="77"/>
      <c r="D13"/>
    </row>
    <row r="14" spans="1:27" ht="15" customHeight="1">
      <c r="A14" s="82"/>
      <c r="B14"/>
      <c r="C14" s="77"/>
      <c r="D14"/>
    </row>
    <row r="15" spans="1:27" ht="15" customHeight="1">
      <c r="A15" s="82"/>
      <c r="B15" t="s">
        <v>262</v>
      </c>
      <c r="C15" s="77"/>
      <c r="D15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1:27" ht="15" customHeight="1">
      <c r="A16" s="82"/>
      <c r="B16" t="s">
        <v>263</v>
      </c>
      <c r="C16" s="77"/>
      <c r="D16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15" customHeight="1">
      <c r="A17" s="82"/>
      <c r="B17" t="s">
        <v>264</v>
      </c>
      <c r="C17" s="77"/>
      <c r="D17"/>
    </row>
    <row r="18" spans="1:27" ht="15" customHeight="1">
      <c r="A18" s="82"/>
      <c r="B18" t="s">
        <v>105</v>
      </c>
      <c r="C18" s="77"/>
      <c r="D18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ht="15" customHeight="1">
      <c r="A19" s="82"/>
      <c r="B19" t="s">
        <v>265</v>
      </c>
      <c r="C19" s="77"/>
      <c r="D19"/>
    </row>
    <row r="20" spans="1:27" ht="15" customHeight="1">
      <c r="A20" s="82"/>
      <c r="B20"/>
      <c r="C20" s="77"/>
      <c r="D20"/>
    </row>
    <row r="21" spans="1:27" ht="15" customHeight="1">
      <c r="A21" s="82"/>
      <c r="B21" t="s">
        <v>266</v>
      </c>
    </row>
    <row r="22" spans="1:27" ht="15" customHeight="1">
      <c r="A22" s="82"/>
      <c r="B22" t="s">
        <v>267</v>
      </c>
      <c r="C22" s="77"/>
      <c r="D22"/>
    </row>
    <row r="23" spans="1:27" ht="15" customHeight="1">
      <c r="A23" s="82"/>
      <c r="B23" t="s">
        <v>268</v>
      </c>
      <c r="C23" s="77"/>
      <c r="D23"/>
      <c r="E23" s="83">
        <v>0</v>
      </c>
    </row>
    <row r="24" spans="1:27" ht="15" customHeight="1">
      <c r="A24" s="82"/>
      <c r="B24"/>
      <c r="C24" s="77"/>
      <c r="D24"/>
    </row>
    <row r="25" spans="1:27" ht="15" customHeight="1">
      <c r="A25" s="59" t="s">
        <v>120</v>
      </c>
      <c r="B25"/>
      <c r="C25" s="77"/>
      <c r="D25"/>
    </row>
    <row r="26" spans="1:27" ht="15" customHeight="1">
      <c r="A26" s="82"/>
      <c r="B26"/>
      <c r="C26" s="77"/>
      <c r="D26"/>
    </row>
    <row r="27" spans="1:27" ht="15" customHeight="1">
      <c r="A27" s="82"/>
      <c r="B27"/>
      <c r="C27" s="77"/>
      <c r="D27"/>
    </row>
    <row r="28" spans="1:27" ht="15" customHeight="1">
      <c r="A28" s="82"/>
      <c r="B28"/>
      <c r="C28" s="77"/>
      <c r="D28"/>
    </row>
    <row r="29" spans="1:27" ht="15" customHeight="1">
      <c r="A29" s="82"/>
      <c r="B29"/>
      <c r="C29" s="77"/>
      <c r="D29"/>
    </row>
    <row r="30" spans="1:27" ht="15" customHeight="1">
      <c r="A30" s="82"/>
      <c r="B30"/>
      <c r="C30" s="77"/>
      <c r="D30"/>
    </row>
    <row r="31" spans="1:27" ht="15" customHeight="1">
      <c r="A31" s="82"/>
      <c r="B31"/>
      <c r="C31" s="77"/>
      <c r="D31"/>
    </row>
    <row r="32" spans="1:27" ht="15" customHeight="1">
      <c r="A32" s="82"/>
      <c r="B32"/>
      <c r="C32" s="77"/>
      <c r="D32"/>
    </row>
    <row r="33" spans="1:4" ht="15" customHeight="1">
      <c r="A33" s="82"/>
      <c r="B33"/>
      <c r="C33" s="77"/>
      <c r="D33"/>
    </row>
    <row r="34" spans="1:4" ht="15" customHeight="1">
      <c r="A34" s="82"/>
      <c r="B34"/>
      <c r="C34" s="77"/>
      <c r="D34"/>
    </row>
    <row r="35" spans="1:4" ht="15" customHeight="1">
      <c r="A35" s="82"/>
      <c r="B35"/>
      <c r="C35" s="77"/>
      <c r="D35"/>
    </row>
    <row r="36" spans="1:4" ht="15" customHeight="1">
      <c r="A36" s="82"/>
      <c r="B36"/>
      <c r="C36" s="77"/>
      <c r="D36"/>
    </row>
    <row r="37" spans="1:4" ht="15" customHeight="1">
      <c r="A37" s="82"/>
      <c r="B37"/>
      <c r="C37" s="77"/>
      <c r="D37"/>
    </row>
    <row r="38" spans="1:4" ht="15" customHeight="1">
      <c r="A38" s="82"/>
      <c r="B38"/>
      <c r="C38" s="77"/>
      <c r="D38"/>
    </row>
    <row r="39" spans="1:4" ht="15" customHeight="1">
      <c r="A39" s="82"/>
      <c r="B39"/>
      <c r="C39" s="77"/>
      <c r="D39"/>
    </row>
    <row r="40" spans="1:4" ht="15" customHeight="1">
      <c r="A40" s="82"/>
      <c r="B40"/>
      <c r="C40" s="77"/>
      <c r="D40"/>
    </row>
    <row r="41" spans="1:4" ht="15" customHeight="1">
      <c r="A41" s="82"/>
      <c r="B41"/>
      <c r="C41" s="77"/>
      <c r="D41"/>
    </row>
    <row r="42" spans="1:4" ht="15" customHeight="1">
      <c r="A42" s="82"/>
      <c r="B42"/>
      <c r="C42" s="77"/>
      <c r="D42"/>
    </row>
    <row r="43" spans="1:4" ht="15" customHeight="1">
      <c r="A43" s="82"/>
      <c r="B43"/>
      <c r="C43" s="77"/>
      <c r="D43"/>
    </row>
    <row r="44" spans="1:4" ht="15" customHeight="1">
      <c r="A44" s="82"/>
      <c r="B44"/>
      <c r="C44" s="77"/>
      <c r="D44"/>
    </row>
    <row r="45" spans="1:4" ht="15" customHeight="1">
      <c r="A45" s="82"/>
      <c r="B45"/>
      <c r="C45" s="77"/>
      <c r="D45"/>
    </row>
    <row r="46" spans="1:4" ht="15" customHeight="1">
      <c r="A46" s="82"/>
      <c r="B46"/>
      <c r="C46" s="77"/>
      <c r="D46"/>
    </row>
    <row r="47" spans="1:4" ht="15" customHeight="1">
      <c r="A47" s="82"/>
      <c r="B47"/>
      <c r="C47" s="77"/>
      <c r="D47"/>
    </row>
    <row r="48" spans="1:4" ht="15" customHeight="1">
      <c r="A48" s="82"/>
      <c r="B48"/>
      <c r="C48" s="77"/>
      <c r="D48"/>
    </row>
    <row r="49" spans="1:4" ht="15" customHeight="1">
      <c r="A49" s="82"/>
      <c r="B49"/>
      <c r="C49" s="77"/>
      <c r="D49"/>
    </row>
    <row r="50" spans="1:4" ht="15" customHeight="1">
      <c r="A50" s="82"/>
      <c r="B50"/>
      <c r="C50" s="77"/>
      <c r="D50"/>
    </row>
    <row r="51" spans="1:4" ht="15" customHeight="1">
      <c r="A51" s="82"/>
      <c r="B51"/>
      <c r="C51" s="77"/>
      <c r="D51"/>
    </row>
    <row r="52" spans="1:4" ht="15" customHeight="1">
      <c r="A52" s="82"/>
      <c r="B52"/>
      <c r="C52" s="77"/>
      <c r="D52"/>
    </row>
    <row r="53" spans="1:4" ht="15" customHeight="1">
      <c r="A53" s="82"/>
      <c r="B53"/>
      <c r="C53" s="77"/>
      <c r="D53"/>
    </row>
    <row r="54" spans="1:4" ht="15" customHeight="1">
      <c r="A54" s="82"/>
      <c r="B54"/>
      <c r="C54" s="77"/>
      <c r="D54"/>
    </row>
    <row r="55" spans="1:4" ht="15" customHeight="1">
      <c r="A55" s="82"/>
      <c r="B55"/>
      <c r="C55" s="77"/>
      <c r="D55"/>
    </row>
    <row r="56" spans="1:4" ht="15" customHeight="1">
      <c r="A56" s="82"/>
      <c r="B56"/>
      <c r="C56" s="77"/>
      <c r="D56"/>
    </row>
    <row r="57" spans="1:4" ht="15" customHeight="1">
      <c r="A57" s="82"/>
      <c r="B57"/>
      <c r="C57" s="77"/>
      <c r="D57"/>
    </row>
    <row r="58" spans="1:4" ht="15" customHeight="1">
      <c r="A58" s="82"/>
      <c r="B58"/>
      <c r="C58" s="77"/>
      <c r="D58"/>
    </row>
    <row r="59" spans="1:4" ht="15" customHeight="1">
      <c r="A59" s="82"/>
      <c r="B59"/>
      <c r="C59" s="77"/>
      <c r="D59"/>
    </row>
    <row r="60" spans="1:4" ht="15" customHeight="1">
      <c r="A60" s="82"/>
      <c r="B60"/>
      <c r="C60" s="77"/>
      <c r="D60"/>
    </row>
    <row r="61" spans="1:4" ht="15" customHeight="1">
      <c r="A61" s="82"/>
      <c r="B61"/>
      <c r="C61" s="77"/>
      <c r="D61"/>
    </row>
    <row r="62" spans="1:4" ht="15" customHeight="1">
      <c r="A62" s="82"/>
      <c r="B62"/>
      <c r="C62" s="77"/>
      <c r="D62"/>
    </row>
    <row r="63" spans="1:4" ht="15" customHeight="1">
      <c r="A63" s="82"/>
      <c r="B63"/>
      <c r="C63" s="77"/>
      <c r="D63"/>
    </row>
    <row r="64" spans="1:4" ht="15" customHeight="1">
      <c r="A64" s="82"/>
      <c r="B64"/>
      <c r="C64" s="77"/>
      <c r="D64"/>
    </row>
    <row r="65" spans="1:4" ht="15" customHeight="1">
      <c r="A65" s="82"/>
      <c r="B65"/>
      <c r="C65" s="77"/>
      <c r="D65"/>
    </row>
    <row r="66" spans="1:4" ht="15" customHeight="1">
      <c r="A66" s="82"/>
      <c r="B66"/>
      <c r="C66" s="77"/>
      <c r="D66"/>
    </row>
    <row r="67" spans="1:4" ht="15" customHeight="1">
      <c r="A67" s="82"/>
      <c r="B67"/>
      <c r="C67" s="77"/>
      <c r="D67"/>
    </row>
    <row r="68" spans="1:4" ht="15" customHeight="1">
      <c r="A68" s="82"/>
      <c r="B68"/>
      <c r="C68" s="77"/>
      <c r="D68"/>
    </row>
    <row r="69" spans="1:4" ht="15" customHeight="1">
      <c r="A69" s="82"/>
      <c r="B69"/>
      <c r="C69" s="77"/>
      <c r="D69"/>
    </row>
    <row r="70" spans="1:4" ht="15" customHeight="1">
      <c r="A70" s="82"/>
      <c r="B70"/>
      <c r="C70" s="77"/>
      <c r="D70"/>
    </row>
    <row r="71" spans="1:4" ht="15" customHeight="1">
      <c r="A71" s="82"/>
      <c r="B71"/>
      <c r="C71" s="77"/>
      <c r="D71"/>
    </row>
    <row r="72" spans="1:4" ht="15" customHeight="1">
      <c r="A72" s="82"/>
      <c r="B72"/>
      <c r="C72" s="77"/>
      <c r="D72"/>
    </row>
    <row r="73" spans="1:4" ht="15" customHeight="1">
      <c r="A73" s="82"/>
      <c r="B73"/>
      <c r="C73" s="77"/>
      <c r="D73"/>
    </row>
    <row r="74" spans="1:4" ht="15" customHeight="1">
      <c r="A74" s="82"/>
      <c r="B74"/>
      <c r="C74" s="77"/>
      <c r="D74"/>
    </row>
    <row r="75" spans="1:4" ht="15" customHeight="1">
      <c r="A75" s="82"/>
      <c r="B75"/>
      <c r="C75" s="77"/>
      <c r="D75"/>
    </row>
    <row r="76" spans="1:4" ht="15" customHeight="1">
      <c r="A76" s="82"/>
      <c r="B76"/>
      <c r="C76" s="77"/>
      <c r="D76"/>
    </row>
    <row r="77" spans="1:4" ht="15" customHeight="1">
      <c r="A77" s="82"/>
      <c r="B77"/>
      <c r="C77" s="77"/>
      <c r="D77"/>
    </row>
    <row r="78" spans="1:4" ht="15" customHeight="1">
      <c r="A78" s="82"/>
      <c r="B78"/>
      <c r="C78" s="77"/>
      <c r="D78"/>
    </row>
    <row r="79" spans="1:4" ht="15" customHeight="1">
      <c r="A79" s="82"/>
      <c r="B79"/>
      <c r="C79" s="77"/>
      <c r="D79"/>
    </row>
    <row r="80" spans="1:4" ht="15" customHeight="1">
      <c r="A80" s="82"/>
      <c r="B80"/>
      <c r="C80" s="77"/>
      <c r="D80"/>
    </row>
    <row r="81" spans="1:4" ht="15" customHeight="1">
      <c r="A81" s="82"/>
      <c r="B81"/>
      <c r="C81" s="77"/>
      <c r="D81"/>
    </row>
    <row r="82" spans="1:4" ht="15" customHeight="1">
      <c r="A82" s="82"/>
      <c r="B82"/>
      <c r="C82" s="77"/>
      <c r="D82"/>
    </row>
    <row r="83" spans="1:4" ht="15" customHeight="1">
      <c r="A83" s="82"/>
      <c r="B83"/>
      <c r="C83" s="77"/>
      <c r="D83"/>
    </row>
    <row r="84" spans="1:4" ht="15" customHeight="1">
      <c r="A84" s="82"/>
      <c r="B84"/>
      <c r="C84" s="77"/>
      <c r="D84"/>
    </row>
    <row r="85" spans="1:4" ht="15" customHeight="1">
      <c r="A85" s="82"/>
      <c r="B85"/>
      <c r="C85" s="77"/>
      <c r="D85"/>
    </row>
    <row r="86" spans="1:4" ht="15" customHeight="1">
      <c r="A86" s="82"/>
      <c r="B86"/>
      <c r="C86" s="77"/>
      <c r="D86"/>
    </row>
    <row r="87" spans="1:4" ht="15" customHeight="1">
      <c r="A87" s="82"/>
      <c r="B87"/>
      <c r="C87" s="77"/>
      <c r="D87"/>
    </row>
    <row r="88" spans="1:4" ht="15" customHeight="1">
      <c r="A88" s="82"/>
      <c r="B88"/>
      <c r="C88" s="77"/>
      <c r="D88"/>
    </row>
    <row r="89" spans="1:4" ht="15" customHeight="1">
      <c r="A89" s="82"/>
      <c r="B89"/>
      <c r="C89" s="77"/>
      <c r="D89"/>
    </row>
    <row r="90" spans="1:4" ht="15" customHeight="1">
      <c r="A90" s="82"/>
      <c r="B90"/>
      <c r="C90" s="77"/>
      <c r="D90"/>
    </row>
    <row r="91" spans="1:4" ht="15" customHeight="1">
      <c r="A91" s="82"/>
      <c r="B91"/>
      <c r="C91" s="77"/>
      <c r="D91"/>
    </row>
    <row r="92" spans="1:4" ht="15" customHeight="1">
      <c r="A92" s="82"/>
      <c r="B92"/>
      <c r="C92" s="77"/>
      <c r="D92"/>
    </row>
    <row r="93" spans="1:4" ht="15" customHeight="1">
      <c r="A93" s="82"/>
      <c r="B93"/>
      <c r="C93" s="77"/>
      <c r="D93"/>
    </row>
    <row r="94" spans="1:4" ht="15" customHeight="1">
      <c r="A94" s="82"/>
      <c r="B94"/>
      <c r="C94" s="77"/>
      <c r="D94"/>
    </row>
    <row r="95" spans="1:4" ht="15" customHeight="1">
      <c r="A95" s="82"/>
      <c r="B95"/>
      <c r="C95" s="77"/>
      <c r="D95"/>
    </row>
    <row r="96" spans="1:4" ht="15" customHeight="1">
      <c r="A96" s="82"/>
      <c r="B96"/>
      <c r="C96" s="77"/>
      <c r="D96"/>
    </row>
    <row r="97" spans="1:4" ht="15" customHeight="1">
      <c r="A97" s="82"/>
      <c r="B97"/>
      <c r="C97" s="77"/>
      <c r="D97"/>
    </row>
    <row r="98" spans="1:4" ht="15" customHeight="1">
      <c r="A98" s="82"/>
      <c r="B98"/>
      <c r="C98" s="77"/>
      <c r="D98"/>
    </row>
    <row r="99" spans="1:4" ht="15" customHeight="1">
      <c r="A99" s="82"/>
      <c r="B99"/>
      <c r="C99" s="77"/>
      <c r="D99"/>
    </row>
    <row r="100" spans="1:4" ht="15" customHeight="1">
      <c r="A100" s="82"/>
      <c r="B100"/>
      <c r="C100" s="77"/>
      <c r="D100"/>
    </row>
    <row r="101" spans="1:4" ht="15" customHeight="1">
      <c r="A101" s="82"/>
      <c r="B101"/>
      <c r="C101" s="77"/>
      <c r="D101"/>
    </row>
    <row r="102" spans="1:4" ht="15" customHeight="1">
      <c r="A102" s="82"/>
      <c r="B102"/>
      <c r="C102" s="77"/>
      <c r="D102"/>
    </row>
    <row r="103" spans="1:4" ht="15" customHeight="1">
      <c r="A103" s="82"/>
      <c r="B103"/>
      <c r="C103" s="77"/>
      <c r="D103"/>
    </row>
    <row r="104" spans="1:4" ht="15" customHeight="1">
      <c r="A104" s="82"/>
      <c r="B104"/>
      <c r="C104" s="77"/>
      <c r="D104"/>
    </row>
    <row r="105" spans="1:4" ht="15" customHeight="1">
      <c r="A105" s="82"/>
      <c r="B105"/>
      <c r="C105" s="77"/>
      <c r="D105"/>
    </row>
    <row r="106" spans="1:4" ht="15" customHeight="1">
      <c r="A106" s="82"/>
      <c r="B106"/>
      <c r="C106" s="77"/>
      <c r="D106"/>
    </row>
    <row r="107" spans="1:4" ht="15" customHeight="1">
      <c r="A107" s="82"/>
      <c r="B107"/>
      <c r="C107" s="77"/>
      <c r="D107"/>
    </row>
    <row r="108" spans="1:4" ht="15" customHeight="1">
      <c r="A108" s="82"/>
      <c r="B108"/>
      <c r="C108" s="77"/>
      <c r="D108"/>
    </row>
    <row r="109" spans="1:4" ht="15" customHeight="1">
      <c r="A109" s="82"/>
      <c r="B109"/>
      <c r="C109" s="77"/>
      <c r="D109"/>
    </row>
    <row r="110" spans="1:4" ht="15" customHeight="1">
      <c r="A110" s="82"/>
      <c r="B110"/>
      <c r="C110" s="77"/>
      <c r="D110"/>
    </row>
    <row r="111" spans="1:4" ht="15" customHeight="1">
      <c r="A111" s="82"/>
      <c r="B111"/>
      <c r="C111" s="77"/>
      <c r="D111"/>
    </row>
    <row r="112" spans="1:4" ht="15" customHeight="1">
      <c r="A112" s="82"/>
      <c r="B112"/>
      <c r="C112" s="77"/>
      <c r="D112"/>
    </row>
    <row r="113" spans="1:4" ht="15" customHeight="1">
      <c r="A113" s="82"/>
      <c r="B113"/>
      <c r="C113" s="77"/>
      <c r="D113"/>
    </row>
    <row r="114" spans="1:4" ht="15" customHeight="1">
      <c r="A114" s="82"/>
      <c r="B114"/>
      <c r="C114" s="77"/>
      <c r="D114"/>
    </row>
    <row r="115" spans="1:4" ht="15" customHeight="1">
      <c r="A115" s="82"/>
      <c r="B115"/>
      <c r="C115" s="77"/>
      <c r="D115"/>
    </row>
    <row r="116" spans="1:4" ht="15" customHeight="1">
      <c r="A116" s="82"/>
      <c r="B116"/>
      <c r="C116" s="77"/>
      <c r="D116"/>
    </row>
    <row r="117" spans="1:4" ht="15" customHeight="1">
      <c r="A117" s="82"/>
      <c r="B117"/>
      <c r="C117" s="77"/>
      <c r="D117"/>
    </row>
    <row r="118" spans="1:4" ht="15" customHeight="1">
      <c r="A118" s="82"/>
      <c r="B118"/>
      <c r="C118" s="77"/>
      <c r="D118"/>
    </row>
    <row r="119" spans="1:4" ht="15" customHeight="1">
      <c r="A119" s="82"/>
      <c r="B119"/>
      <c r="C119" s="77"/>
      <c r="D119"/>
    </row>
    <row r="120" spans="1:4" ht="15" customHeight="1">
      <c r="A120" s="82"/>
      <c r="B120"/>
      <c r="C120" s="77"/>
      <c r="D120"/>
    </row>
    <row r="121" spans="1:4" ht="15" customHeight="1">
      <c r="A121" s="82"/>
      <c r="B121"/>
      <c r="C121" s="77"/>
      <c r="D121"/>
    </row>
    <row r="122" spans="1:4" ht="15" customHeight="1">
      <c r="A122" s="82"/>
      <c r="B122"/>
      <c r="C122" s="77"/>
      <c r="D122"/>
    </row>
    <row r="123" spans="1:4" ht="15" customHeight="1">
      <c r="A123" s="82"/>
      <c r="B123"/>
      <c r="C123" s="77"/>
      <c r="D123"/>
    </row>
    <row r="124" spans="1:4" ht="15" customHeight="1">
      <c r="A124" s="82"/>
      <c r="B124"/>
      <c r="C124" s="77"/>
      <c r="D124"/>
    </row>
    <row r="125" spans="1:4" ht="15" customHeight="1">
      <c r="A125" s="82"/>
      <c r="B125"/>
      <c r="C125" s="77"/>
      <c r="D125"/>
    </row>
    <row r="126" spans="1:4" ht="15" customHeight="1">
      <c r="A126" s="82"/>
      <c r="B126"/>
      <c r="C126" s="77"/>
      <c r="D126"/>
    </row>
    <row r="127" spans="1:4" ht="15" customHeight="1">
      <c r="A127" s="82"/>
      <c r="B127"/>
      <c r="C127" s="77"/>
      <c r="D127"/>
    </row>
    <row r="128" spans="1:4" ht="15" customHeight="1">
      <c r="A128" s="82"/>
      <c r="B128"/>
      <c r="C128" s="77"/>
      <c r="D128"/>
    </row>
    <row r="129" spans="1:4" ht="15" customHeight="1">
      <c r="A129" s="82"/>
      <c r="B129"/>
      <c r="C129" s="77"/>
      <c r="D129"/>
    </row>
    <row r="130" spans="1:4" ht="15" customHeight="1">
      <c r="A130" s="82"/>
      <c r="B130"/>
      <c r="C130" s="77"/>
      <c r="D130"/>
    </row>
    <row r="131" spans="1:4" ht="15" customHeight="1">
      <c r="A131" s="82"/>
      <c r="B131"/>
      <c r="C131" s="77"/>
      <c r="D131"/>
    </row>
    <row r="132" spans="1:4" ht="15" customHeight="1">
      <c r="A132" s="82"/>
      <c r="B132"/>
      <c r="C132" s="77"/>
      <c r="D132"/>
    </row>
    <row r="133" spans="1:4" ht="15" customHeight="1">
      <c r="A133" s="82"/>
      <c r="B133"/>
      <c r="C133" s="77"/>
      <c r="D133"/>
    </row>
    <row r="134" spans="1:4" ht="15" customHeight="1">
      <c r="A134" s="82"/>
      <c r="B134"/>
      <c r="C134" s="77"/>
      <c r="D134"/>
    </row>
    <row r="135" spans="1:4" ht="15" customHeight="1">
      <c r="A135" s="82"/>
      <c r="B135"/>
      <c r="C135" s="77"/>
      <c r="D135"/>
    </row>
    <row r="136" spans="1:4" ht="15" customHeight="1">
      <c r="A136" s="82"/>
      <c r="B136"/>
      <c r="C136" s="77"/>
      <c r="D136"/>
    </row>
    <row r="137" spans="1:4" ht="15" customHeight="1">
      <c r="A137" s="82"/>
      <c r="B137"/>
      <c r="C137" s="77"/>
      <c r="D137"/>
    </row>
    <row r="138" spans="1:4" ht="15" customHeight="1">
      <c r="A138" s="82"/>
      <c r="B138"/>
      <c r="C138" s="77"/>
      <c r="D138"/>
    </row>
    <row r="139" spans="1:4" ht="15" customHeight="1">
      <c r="A139" s="82"/>
      <c r="B139"/>
      <c r="C139" s="77"/>
      <c r="D139"/>
    </row>
    <row r="140" spans="1:4" ht="15" customHeight="1">
      <c r="A140" s="82"/>
      <c r="B140"/>
      <c r="C140" s="77"/>
      <c r="D140"/>
    </row>
    <row r="141" spans="1:4" ht="15" customHeight="1">
      <c r="A141" s="82"/>
      <c r="B141"/>
      <c r="C141" s="77"/>
      <c r="D141"/>
    </row>
    <row r="142" spans="1:4" ht="15" customHeight="1">
      <c r="A142" s="82"/>
      <c r="B142"/>
      <c r="C142" s="77"/>
      <c r="D142"/>
    </row>
    <row r="143" spans="1:4" ht="15" customHeight="1">
      <c r="A143" s="82"/>
      <c r="B143"/>
      <c r="C143" s="77"/>
      <c r="D143"/>
    </row>
    <row r="144" spans="1:4" ht="15" customHeight="1">
      <c r="A144" s="82"/>
      <c r="B144"/>
      <c r="C144" s="77"/>
      <c r="D144"/>
    </row>
    <row r="145" spans="1:4" ht="15" customHeight="1">
      <c r="A145" s="82"/>
      <c r="B145"/>
      <c r="C145" s="77"/>
      <c r="D145"/>
    </row>
    <row r="146" spans="1:4" ht="15" customHeight="1">
      <c r="A146" s="82"/>
      <c r="B146"/>
      <c r="C146" s="77"/>
      <c r="D146"/>
    </row>
    <row r="147" spans="1:4" ht="15" customHeight="1">
      <c r="A147" s="82"/>
      <c r="B147"/>
      <c r="C147" s="77"/>
      <c r="D147"/>
    </row>
    <row r="148" spans="1:4" ht="15" customHeight="1">
      <c r="A148" s="82"/>
      <c r="B148"/>
      <c r="C148" s="77"/>
      <c r="D148"/>
    </row>
    <row r="149" spans="1:4" ht="15" customHeight="1">
      <c r="A149" s="82"/>
      <c r="B149"/>
      <c r="C149" s="77"/>
      <c r="D149"/>
    </row>
    <row r="150" spans="1:4" ht="15" customHeight="1">
      <c r="A150" s="82"/>
      <c r="B150"/>
      <c r="C150" s="77"/>
      <c r="D150"/>
    </row>
    <row r="151" spans="1:4" ht="15" customHeight="1">
      <c r="A151" s="82"/>
      <c r="B151"/>
      <c r="C151" s="77"/>
      <c r="D151"/>
    </row>
    <row r="152" spans="1:4" ht="15" customHeight="1">
      <c r="A152" s="82"/>
      <c r="B152"/>
      <c r="C152" s="77"/>
      <c r="D152"/>
    </row>
    <row r="153" spans="1:4" ht="15" customHeight="1">
      <c r="A153" s="82"/>
      <c r="B153"/>
      <c r="C153" s="77"/>
      <c r="D153"/>
    </row>
    <row r="154" spans="1:4" ht="15" customHeight="1">
      <c r="A154" s="82"/>
      <c r="B154"/>
      <c r="C154" s="77"/>
      <c r="D154"/>
    </row>
    <row r="155" spans="1:4" ht="15" customHeight="1">
      <c r="A155" s="82"/>
      <c r="B155"/>
      <c r="C155" s="77"/>
      <c r="D155"/>
    </row>
    <row r="156" spans="1:4" ht="15" customHeight="1">
      <c r="A156" s="82"/>
      <c r="B156"/>
      <c r="C156" s="77"/>
      <c r="D156"/>
    </row>
    <row r="157" spans="1:4" ht="15" customHeight="1">
      <c r="A157" s="82"/>
      <c r="B157"/>
      <c r="C157" s="77"/>
      <c r="D157"/>
    </row>
    <row r="158" spans="1:4" ht="15" customHeight="1">
      <c r="A158" s="82"/>
      <c r="B158"/>
      <c r="C158" s="77"/>
      <c r="D158"/>
    </row>
    <row r="159" spans="1:4" ht="15" customHeight="1">
      <c r="A159" s="82"/>
      <c r="B159"/>
      <c r="C159" s="77"/>
      <c r="D159"/>
    </row>
    <row r="160" spans="1:4" ht="15" customHeight="1">
      <c r="A160" s="82"/>
      <c r="B160"/>
      <c r="C160" s="77"/>
      <c r="D160"/>
    </row>
    <row r="161" spans="1:4" ht="15" customHeight="1">
      <c r="A161" s="82"/>
      <c r="B161"/>
      <c r="C161" s="77"/>
      <c r="D161"/>
    </row>
    <row r="162" spans="1:4" ht="15" customHeight="1">
      <c r="A162" s="82"/>
      <c r="B162"/>
      <c r="C162" s="77"/>
      <c r="D162"/>
    </row>
    <row r="163" spans="1:4" ht="15" customHeight="1">
      <c r="A163" s="82"/>
      <c r="B163"/>
      <c r="C163" s="77"/>
      <c r="D163"/>
    </row>
    <row r="164" spans="1:4" ht="15" customHeight="1">
      <c r="A164" s="82"/>
      <c r="B164"/>
      <c r="C164" s="77"/>
      <c r="D164"/>
    </row>
    <row r="165" spans="1:4" ht="15" customHeight="1">
      <c r="A165" s="82"/>
      <c r="B165"/>
      <c r="C165" s="77"/>
      <c r="D165"/>
    </row>
    <row r="166" spans="1:4" ht="15" customHeight="1">
      <c r="A166" s="82"/>
      <c r="B166"/>
      <c r="C166" s="77"/>
      <c r="D166"/>
    </row>
    <row r="167" spans="1:4" ht="15" customHeight="1">
      <c r="A167" s="82"/>
      <c r="B167"/>
      <c r="C167"/>
      <c r="D167"/>
    </row>
    <row r="168" spans="1:4" ht="15" customHeight="1">
      <c r="A168" s="82"/>
      <c r="B168"/>
      <c r="C168"/>
      <c r="D168"/>
    </row>
    <row r="169" spans="1:4" ht="15" customHeight="1">
      <c r="A169" s="82"/>
      <c r="B169"/>
      <c r="C169"/>
      <c r="D169"/>
    </row>
    <row r="170" spans="1:4" ht="15" customHeight="1">
      <c r="A170" s="82"/>
      <c r="B170"/>
      <c r="C170"/>
      <c r="D170"/>
    </row>
    <row r="171" spans="1:4" ht="15" customHeight="1">
      <c r="A171" s="82"/>
      <c r="B171"/>
      <c r="C171"/>
      <c r="D171"/>
    </row>
    <row r="172" spans="1:4" ht="15" customHeight="1">
      <c r="A172" s="82"/>
      <c r="B172"/>
      <c r="C172"/>
      <c r="D172"/>
    </row>
    <row r="173" spans="1:4" ht="15" customHeight="1">
      <c r="A173" s="82"/>
      <c r="B173"/>
      <c r="C173"/>
      <c r="D173"/>
    </row>
    <row r="174" spans="1:4" ht="15" customHeight="1">
      <c r="A174" s="82"/>
      <c r="B174"/>
      <c r="C174"/>
      <c r="D174"/>
    </row>
    <row r="175" spans="1:4" ht="15" customHeight="1">
      <c r="A175" s="82"/>
      <c r="B175"/>
      <c r="C175"/>
      <c r="D175"/>
    </row>
    <row r="176" spans="1:4" ht="15" customHeight="1">
      <c r="A176" s="82"/>
      <c r="B176"/>
      <c r="C176"/>
      <c r="D176"/>
    </row>
    <row r="177" spans="1:4" ht="15" customHeight="1">
      <c r="A177" s="82"/>
      <c r="B177"/>
      <c r="C177"/>
      <c r="D177"/>
    </row>
    <row r="178" spans="1:4" ht="15" customHeight="1">
      <c r="A178" s="82"/>
    </row>
    <row r="179" spans="1:4" ht="15" customHeight="1">
      <c r="A179" s="82"/>
    </row>
    <row r="180" spans="1:4" ht="15" customHeight="1">
      <c r="A180" s="82"/>
    </row>
    <row r="181" spans="1:4" ht="15" customHeight="1">
      <c r="A181" s="82"/>
    </row>
    <row r="182" spans="1:4" ht="15" customHeight="1">
      <c r="A182" s="82"/>
    </row>
    <row r="183" spans="1:4" ht="15" customHeight="1">
      <c r="A183" s="82"/>
    </row>
    <row r="184" spans="1:4" ht="15" customHeight="1">
      <c r="A184" s="82"/>
      <c r="B184"/>
      <c r="C184"/>
      <c r="D184"/>
    </row>
    <row r="185" spans="1:4" ht="15" customHeight="1">
      <c r="A185" s="82"/>
      <c r="B185"/>
      <c r="C185"/>
      <c r="D185"/>
    </row>
    <row r="186" spans="1:4" ht="15" customHeight="1">
      <c r="A186" s="82"/>
      <c r="B186"/>
      <c r="C186"/>
      <c r="D186"/>
    </row>
    <row r="187" spans="1:4" ht="15" customHeight="1">
      <c r="A187" s="82"/>
      <c r="B187"/>
      <c r="C187"/>
      <c r="D187"/>
    </row>
    <row r="188" spans="1:4" ht="15" customHeight="1">
      <c r="A188" s="82"/>
      <c r="B188"/>
      <c r="C188"/>
      <c r="D188"/>
    </row>
    <row r="189" spans="1:4" ht="15" customHeight="1">
      <c r="A189" s="82"/>
      <c r="B189"/>
      <c r="C189"/>
      <c r="D189"/>
    </row>
    <row r="190" spans="1:4" ht="15" customHeight="1">
      <c r="A190" s="82"/>
      <c r="B190"/>
      <c r="C190"/>
      <c r="D190"/>
    </row>
    <row r="191" spans="1:4" ht="15" customHeight="1">
      <c r="A191" s="82"/>
      <c r="B191"/>
      <c r="C191"/>
      <c r="D191"/>
    </row>
    <row r="192" spans="1:4" ht="15" customHeight="1">
      <c r="A192" s="82"/>
      <c r="B192"/>
      <c r="C192"/>
      <c r="D192"/>
    </row>
    <row r="193" spans="1:4" ht="15" customHeight="1">
      <c r="A193" s="82"/>
      <c r="B193"/>
      <c r="C193"/>
      <c r="D193"/>
    </row>
    <row r="194" spans="1:4" ht="15" customHeight="1">
      <c r="A194" s="82"/>
      <c r="B194"/>
      <c r="C194"/>
      <c r="D194"/>
    </row>
    <row r="195" spans="1:4" ht="15" customHeight="1">
      <c r="A195" s="82"/>
      <c r="B195"/>
      <c r="C195"/>
      <c r="D195"/>
    </row>
    <row r="196" spans="1:4" ht="15" customHeight="1">
      <c r="A196" s="82"/>
      <c r="B196"/>
      <c r="C196"/>
      <c r="D196"/>
    </row>
    <row r="197" spans="1:4" ht="15" customHeight="1">
      <c r="A197" s="82"/>
      <c r="B197"/>
      <c r="C197"/>
      <c r="D197"/>
    </row>
    <row r="198" spans="1:4" ht="15" customHeight="1">
      <c r="A198" s="82"/>
      <c r="B198"/>
      <c r="C198"/>
      <c r="D198"/>
    </row>
    <row r="199" spans="1:4" ht="15" customHeight="1">
      <c r="A199" s="82"/>
      <c r="B199"/>
      <c r="C199"/>
      <c r="D199"/>
    </row>
    <row r="200" spans="1:4" ht="15" customHeight="1">
      <c r="A200" s="82"/>
      <c r="B200"/>
      <c r="C200"/>
      <c r="D200"/>
    </row>
    <row r="201" spans="1:4" ht="15" customHeight="1">
      <c r="A201" s="82"/>
      <c r="B201"/>
      <c r="C201"/>
      <c r="D201"/>
    </row>
    <row r="202" spans="1:4" ht="15" customHeight="1">
      <c r="A202" s="82"/>
      <c r="B202"/>
      <c r="C202"/>
      <c r="D202"/>
    </row>
    <row r="203" spans="1:4" ht="15" customHeight="1">
      <c r="A203" s="82"/>
      <c r="B203"/>
      <c r="C203"/>
      <c r="D203"/>
    </row>
    <row r="204" spans="1:4" ht="15" customHeight="1">
      <c r="A204" s="82"/>
      <c r="B204"/>
      <c r="C204"/>
      <c r="D204"/>
    </row>
    <row r="205" spans="1:4" ht="15" customHeight="1">
      <c r="A205" s="82"/>
      <c r="B205"/>
      <c r="C205"/>
      <c r="D205"/>
    </row>
    <row r="206" spans="1:4" ht="15" customHeight="1">
      <c r="A206" s="82"/>
      <c r="B206"/>
      <c r="C206"/>
      <c r="D206"/>
    </row>
    <row r="207" spans="1:4" ht="15" customHeight="1">
      <c r="A207" s="82"/>
      <c r="B207"/>
      <c r="C207"/>
      <c r="D207"/>
    </row>
    <row r="208" spans="1:4" ht="15" customHeight="1">
      <c r="A208" s="82"/>
      <c r="B208"/>
      <c r="C208"/>
      <c r="D208"/>
    </row>
    <row r="209" spans="1:4" ht="15" customHeight="1">
      <c r="A209" s="82"/>
      <c r="B209"/>
      <c r="C209"/>
      <c r="D209"/>
    </row>
    <row r="210" spans="1:4" ht="15" customHeight="1">
      <c r="A210" s="82"/>
      <c r="B210"/>
      <c r="C210"/>
      <c r="D210"/>
    </row>
    <row r="211" spans="1:4" ht="15" customHeight="1">
      <c r="A211" s="82"/>
      <c r="B211"/>
      <c r="C211"/>
      <c r="D211"/>
    </row>
    <row r="212" spans="1:4" ht="15" customHeight="1">
      <c r="A212" s="82"/>
      <c r="B212"/>
      <c r="C212"/>
      <c r="D212"/>
    </row>
    <row r="213" spans="1:4" ht="15" customHeight="1">
      <c r="A213" s="82"/>
      <c r="B213"/>
      <c r="C213"/>
      <c r="D213"/>
    </row>
    <row r="214" spans="1:4" ht="15" customHeight="1">
      <c r="A214" s="82"/>
      <c r="B214"/>
      <c r="C214"/>
      <c r="D214"/>
    </row>
    <row r="215" spans="1:4" ht="15" customHeight="1">
      <c r="A215" s="82"/>
      <c r="B215"/>
      <c r="C215"/>
      <c r="D215"/>
    </row>
    <row r="216" spans="1:4" ht="15" customHeight="1">
      <c r="A216" s="82"/>
      <c r="B216"/>
      <c r="C216"/>
      <c r="D216"/>
    </row>
    <row r="217" spans="1:4" ht="15" customHeight="1">
      <c r="A217" s="82"/>
      <c r="B217"/>
      <c r="C217"/>
      <c r="D217"/>
    </row>
    <row r="218" spans="1:4" ht="15" customHeight="1">
      <c r="A218" s="82"/>
      <c r="B218"/>
      <c r="C218"/>
      <c r="D218"/>
    </row>
    <row r="219" spans="1:4" ht="15" customHeight="1">
      <c r="A219" s="82"/>
      <c r="B219"/>
      <c r="C219"/>
      <c r="D219"/>
    </row>
    <row r="220" spans="1:4" ht="15" customHeight="1">
      <c r="A220" s="82"/>
      <c r="B220"/>
      <c r="C220"/>
      <c r="D220"/>
    </row>
    <row r="221" spans="1:4" ht="15" customHeight="1">
      <c r="A221" s="82"/>
      <c r="B221"/>
      <c r="C221"/>
      <c r="D221"/>
    </row>
    <row r="222" spans="1:4" ht="15" customHeight="1">
      <c r="A222" s="82"/>
      <c r="B222"/>
      <c r="C222"/>
      <c r="D222"/>
    </row>
    <row r="223" spans="1:4" ht="15" customHeight="1">
      <c r="A223" s="82"/>
      <c r="B223"/>
      <c r="C223"/>
      <c r="D223"/>
    </row>
    <row r="224" spans="1:4" ht="15" customHeight="1">
      <c r="A224" s="82"/>
      <c r="B224"/>
      <c r="C224"/>
      <c r="D224"/>
    </row>
    <row r="225" spans="1:4" ht="15" customHeight="1">
      <c r="A225" s="82"/>
      <c r="B225"/>
      <c r="C225"/>
      <c r="D225"/>
    </row>
    <row r="226" spans="1:4" ht="15" customHeight="1">
      <c r="A226" s="82"/>
      <c r="B226"/>
      <c r="C226"/>
      <c r="D226"/>
    </row>
    <row r="227" spans="1:4" ht="15" customHeight="1">
      <c r="A227" s="82"/>
      <c r="B227"/>
      <c r="C227"/>
      <c r="D227"/>
    </row>
    <row r="228" spans="1:4" ht="15" customHeight="1">
      <c r="A228" s="82"/>
      <c r="B228"/>
      <c r="C228"/>
      <c r="D228"/>
    </row>
    <row r="229" spans="1:4" ht="15" customHeight="1">
      <c r="A229" s="82"/>
      <c r="B229"/>
      <c r="C229"/>
      <c r="D229"/>
    </row>
    <row r="230" spans="1:4" ht="15" customHeight="1">
      <c r="A230" s="82"/>
      <c r="B230"/>
      <c r="C230"/>
      <c r="D230"/>
    </row>
    <row r="231" spans="1:4" ht="15" customHeight="1">
      <c r="A231" s="82"/>
      <c r="B231"/>
      <c r="C231"/>
      <c r="D231"/>
    </row>
    <row r="232" spans="1:4" ht="15" customHeight="1">
      <c r="A232" s="82"/>
      <c r="B232"/>
      <c r="C232"/>
      <c r="D232"/>
    </row>
    <row r="233" spans="1:4" ht="15" customHeight="1">
      <c r="A233" s="82"/>
      <c r="B233"/>
      <c r="C233"/>
      <c r="D233"/>
    </row>
    <row r="234" spans="1:4" ht="15" customHeight="1">
      <c r="A234" s="82"/>
      <c r="B234"/>
      <c r="C234"/>
      <c r="D234"/>
    </row>
    <row r="235" spans="1:4" ht="15" customHeight="1">
      <c r="A235" s="82"/>
      <c r="B235"/>
      <c r="C235"/>
      <c r="D235"/>
    </row>
    <row r="236" spans="1:4" ht="15" customHeight="1">
      <c r="A236" s="82"/>
      <c r="B236"/>
      <c r="C236"/>
      <c r="D236"/>
    </row>
    <row r="237" spans="1:4" ht="15" customHeight="1">
      <c r="A237" s="82"/>
      <c r="B237"/>
      <c r="C237"/>
      <c r="D237"/>
    </row>
    <row r="238" spans="1:4" ht="15" customHeight="1">
      <c r="A238" s="82"/>
      <c r="B238"/>
      <c r="C238"/>
      <c r="D238"/>
    </row>
    <row r="239" spans="1:4" ht="15" customHeight="1">
      <c r="A239" s="82"/>
      <c r="B239"/>
      <c r="C239"/>
      <c r="D239"/>
    </row>
    <row r="240" spans="1:4" ht="15" customHeight="1">
      <c r="A240" s="82"/>
      <c r="B240"/>
      <c r="C240"/>
      <c r="D240"/>
    </row>
    <row r="241" spans="1:4" ht="15" customHeight="1">
      <c r="A241" s="82"/>
      <c r="B241"/>
      <c r="C241"/>
      <c r="D241"/>
    </row>
    <row r="242" spans="1:4" ht="15" customHeight="1">
      <c r="A242" s="82"/>
      <c r="B242"/>
      <c r="C242"/>
      <c r="D242"/>
    </row>
    <row r="243" spans="1:4" ht="15" customHeight="1">
      <c r="A243" s="82"/>
      <c r="B243"/>
      <c r="C243"/>
      <c r="D243"/>
    </row>
    <row r="244" spans="1:4" ht="15" customHeight="1">
      <c r="A244" s="82"/>
      <c r="B244"/>
      <c r="C244"/>
      <c r="D244"/>
    </row>
    <row r="245" spans="1:4" ht="15" customHeight="1">
      <c r="A245" s="82"/>
      <c r="B245"/>
      <c r="C245"/>
      <c r="D245"/>
    </row>
    <row r="246" spans="1:4" ht="15" customHeight="1">
      <c r="A246" s="82"/>
      <c r="B246"/>
      <c r="C246"/>
      <c r="D246"/>
    </row>
    <row r="247" spans="1:4" ht="15" customHeight="1">
      <c r="A247" s="82"/>
      <c r="B247"/>
      <c r="C247"/>
      <c r="D247"/>
    </row>
    <row r="248" spans="1:4" ht="15" customHeight="1">
      <c r="A248" s="82"/>
      <c r="B248"/>
      <c r="C248"/>
      <c r="D248"/>
    </row>
    <row r="249" spans="1:4" ht="15" customHeight="1">
      <c r="A249" s="82"/>
      <c r="B249"/>
      <c r="C249"/>
      <c r="D249"/>
    </row>
    <row r="250" spans="1:4" ht="15" customHeight="1">
      <c r="A250" s="82"/>
      <c r="B250"/>
      <c r="C250"/>
      <c r="D250"/>
    </row>
    <row r="251" spans="1:4" ht="15" customHeight="1">
      <c r="A251" s="82"/>
      <c r="B251"/>
      <c r="C251"/>
      <c r="D251"/>
    </row>
    <row r="252" spans="1:4" ht="15" customHeight="1">
      <c r="A252" s="82"/>
      <c r="B252"/>
      <c r="C252"/>
      <c r="D252"/>
    </row>
    <row r="253" spans="1:4" ht="15" customHeight="1">
      <c r="A253" s="82"/>
      <c r="B253"/>
      <c r="C253"/>
      <c r="D253"/>
    </row>
    <row r="254" spans="1:4" ht="15" customHeight="1">
      <c r="A254" s="82"/>
      <c r="B254"/>
      <c r="C254"/>
      <c r="D254"/>
    </row>
    <row r="255" spans="1:4" ht="15" customHeight="1">
      <c r="A255" s="82"/>
      <c r="B255"/>
      <c r="C255"/>
      <c r="D255"/>
    </row>
    <row r="256" spans="1:4" ht="15" customHeight="1">
      <c r="A256" s="82"/>
      <c r="B256"/>
      <c r="C256"/>
      <c r="D256"/>
    </row>
    <row r="257" spans="1:4" ht="15" customHeight="1">
      <c r="A257" s="82"/>
      <c r="B257"/>
      <c r="C257"/>
      <c r="D257"/>
    </row>
    <row r="258" spans="1:4" ht="15" customHeight="1">
      <c r="A258" s="82"/>
      <c r="B258"/>
      <c r="C258"/>
      <c r="D258"/>
    </row>
    <row r="259" spans="1:4" ht="15" customHeight="1">
      <c r="A259" s="82"/>
      <c r="B259"/>
      <c r="C259"/>
      <c r="D259"/>
    </row>
    <row r="260" spans="1:4" ht="15" customHeight="1">
      <c r="A260" s="82"/>
      <c r="B260"/>
      <c r="C260"/>
      <c r="D260"/>
    </row>
    <row r="261" spans="1:4" ht="15" customHeight="1">
      <c r="A261" s="82"/>
      <c r="B261"/>
      <c r="C261"/>
      <c r="D261"/>
    </row>
    <row r="262" spans="1:4" ht="15" customHeight="1">
      <c r="A262" s="82"/>
      <c r="B262"/>
      <c r="C262"/>
      <c r="D262"/>
    </row>
    <row r="263" spans="1:4" ht="15" customHeight="1">
      <c r="A263" s="82"/>
      <c r="B263"/>
      <c r="C263"/>
      <c r="D263"/>
    </row>
    <row r="264" spans="1:4" ht="15" customHeight="1">
      <c r="A264" s="82"/>
      <c r="B264"/>
      <c r="C264"/>
      <c r="D264"/>
    </row>
    <row r="265" spans="1:4" ht="15" customHeight="1">
      <c r="A265" s="82"/>
      <c r="B265"/>
      <c r="C265"/>
      <c r="D265"/>
    </row>
    <row r="266" spans="1:4" ht="15" customHeight="1">
      <c r="A266" s="82"/>
      <c r="B266"/>
      <c r="C266"/>
      <c r="D266"/>
    </row>
    <row r="267" spans="1:4" ht="15" customHeight="1">
      <c r="A267" s="82"/>
      <c r="B267"/>
      <c r="C267"/>
      <c r="D267"/>
    </row>
    <row r="268" spans="1:4" ht="15" customHeight="1">
      <c r="A268" s="82"/>
      <c r="B268"/>
      <c r="C268"/>
      <c r="D268"/>
    </row>
    <row r="269" spans="1:4" ht="15" customHeight="1">
      <c r="A269" s="82"/>
      <c r="B269"/>
      <c r="C269"/>
      <c r="D269"/>
    </row>
    <row r="270" spans="1:4" ht="15" customHeight="1">
      <c r="A270" s="82"/>
      <c r="B270"/>
      <c r="C270"/>
      <c r="D270"/>
    </row>
    <row r="271" spans="1:4" ht="15" customHeight="1">
      <c r="A271" s="82"/>
      <c r="B271"/>
      <c r="C271"/>
      <c r="D271"/>
    </row>
    <row r="272" spans="1:4" ht="15" customHeight="1">
      <c r="A272" s="82"/>
      <c r="B272"/>
      <c r="C272"/>
      <c r="D272"/>
    </row>
    <row r="273" spans="1:4" ht="15" customHeight="1">
      <c r="A273" s="82"/>
      <c r="B273"/>
      <c r="C273"/>
      <c r="D273"/>
    </row>
    <row r="274" spans="1:4" ht="15" customHeight="1">
      <c r="A274" s="82"/>
      <c r="B274"/>
      <c r="C274"/>
      <c r="D274"/>
    </row>
    <row r="275" spans="1:4" ht="15" customHeight="1">
      <c r="A275" s="82"/>
      <c r="B275"/>
      <c r="C275"/>
      <c r="D275"/>
    </row>
    <row r="276" spans="1:4" ht="15" customHeight="1">
      <c r="A276" s="82"/>
      <c r="B276"/>
      <c r="C276"/>
      <c r="D276"/>
    </row>
    <row r="277" spans="1:4" ht="15" customHeight="1">
      <c r="A277" s="82"/>
      <c r="B277"/>
      <c r="C277"/>
      <c r="D277"/>
    </row>
    <row r="278" spans="1:4" ht="15" customHeight="1">
      <c r="A278" s="82"/>
      <c r="B278"/>
      <c r="C278"/>
      <c r="D278"/>
    </row>
    <row r="279" spans="1:4" ht="15" customHeight="1">
      <c r="A279" s="82"/>
      <c r="B279"/>
      <c r="C279"/>
      <c r="D279"/>
    </row>
    <row r="280" spans="1:4" ht="15" customHeight="1">
      <c r="A280" s="82"/>
      <c r="B280"/>
      <c r="C280"/>
      <c r="D280"/>
    </row>
    <row r="281" spans="1:4" ht="15" customHeight="1">
      <c r="A281" s="82"/>
      <c r="B281"/>
      <c r="C281"/>
      <c r="D281"/>
    </row>
    <row r="282" spans="1:4" ht="15" customHeight="1">
      <c r="A282" s="82"/>
      <c r="B282"/>
      <c r="C282"/>
      <c r="D282"/>
    </row>
    <row r="283" spans="1:4" ht="15" customHeight="1">
      <c r="A283" s="82"/>
      <c r="B283"/>
      <c r="C283"/>
      <c r="D283"/>
    </row>
    <row r="284" spans="1:4" ht="15" customHeight="1">
      <c r="A284" s="82"/>
      <c r="B284"/>
      <c r="C284"/>
      <c r="D284"/>
    </row>
    <row r="285" spans="1:4" ht="15" customHeight="1">
      <c r="A285" s="82"/>
      <c r="B285"/>
      <c r="C285"/>
      <c r="D285"/>
    </row>
    <row r="286" spans="1:4" ht="15" customHeight="1">
      <c r="A286" s="82"/>
      <c r="B286"/>
      <c r="C286"/>
      <c r="D286"/>
    </row>
    <row r="287" spans="1:4" ht="15" customHeight="1">
      <c r="A287" s="82"/>
      <c r="B287"/>
      <c r="C287"/>
      <c r="D287"/>
    </row>
    <row r="288" spans="1:4" ht="15" customHeight="1">
      <c r="A288" s="82"/>
      <c r="B288"/>
      <c r="C288"/>
      <c r="D288"/>
    </row>
    <row r="289" spans="1:4" ht="15" customHeight="1">
      <c r="A289" s="82"/>
      <c r="B289"/>
      <c r="C289"/>
      <c r="D289"/>
    </row>
    <row r="290" spans="1:4" ht="15" customHeight="1">
      <c r="A290" s="82"/>
      <c r="B290"/>
      <c r="C290"/>
      <c r="D290"/>
    </row>
    <row r="291" spans="1:4" ht="15" customHeight="1">
      <c r="A291" s="82"/>
      <c r="B291"/>
      <c r="C291"/>
      <c r="D291"/>
    </row>
    <row r="292" spans="1:4" ht="15" customHeight="1">
      <c r="A292" s="82"/>
      <c r="B292"/>
      <c r="C292"/>
      <c r="D292"/>
    </row>
    <row r="293" spans="1:4" ht="15" customHeight="1">
      <c r="A293" s="82"/>
      <c r="B293"/>
      <c r="C293"/>
      <c r="D293"/>
    </row>
    <row r="294" spans="1:4" ht="15" customHeight="1">
      <c r="A294" s="82"/>
      <c r="B294"/>
      <c r="C294"/>
      <c r="D294"/>
    </row>
    <row r="295" spans="1:4" ht="15" customHeight="1">
      <c r="A295" s="82"/>
      <c r="B295"/>
      <c r="C295"/>
      <c r="D295"/>
    </row>
    <row r="296" spans="1:4" ht="15" customHeight="1">
      <c r="A296" s="82"/>
      <c r="B296"/>
      <c r="C296"/>
      <c r="D296"/>
    </row>
    <row r="297" spans="1:4" ht="15" customHeight="1">
      <c r="A297" s="82"/>
      <c r="B297"/>
      <c r="C297"/>
      <c r="D297"/>
    </row>
    <row r="298" spans="1:4" ht="15" customHeight="1">
      <c r="A298" s="82"/>
      <c r="B298"/>
      <c r="C298"/>
      <c r="D298"/>
    </row>
    <row r="299" spans="1:4" ht="15" customHeight="1">
      <c r="A299" s="82"/>
      <c r="B299"/>
      <c r="C299"/>
      <c r="D299"/>
    </row>
    <row r="300" spans="1:4" ht="15" customHeight="1">
      <c r="A300" s="82"/>
      <c r="B300"/>
      <c r="C300"/>
      <c r="D300"/>
    </row>
    <row r="301" spans="1:4" ht="15" customHeight="1">
      <c r="A301" s="82"/>
      <c r="B301"/>
      <c r="C301"/>
      <c r="D301"/>
    </row>
    <row r="302" spans="1:4" ht="15" customHeight="1">
      <c r="A302" s="82"/>
      <c r="B302"/>
      <c r="C302"/>
      <c r="D302"/>
    </row>
    <row r="303" spans="1:4" ht="15" customHeight="1">
      <c r="A303" s="82"/>
      <c r="B303"/>
      <c r="C303"/>
      <c r="D303"/>
    </row>
    <row r="304" spans="1:4" ht="15" customHeight="1">
      <c r="A304" s="82"/>
      <c r="B304"/>
      <c r="C304"/>
      <c r="D304"/>
    </row>
    <row r="305" spans="1:4" ht="15" customHeight="1">
      <c r="A305" s="82"/>
      <c r="B305"/>
      <c r="C305"/>
      <c r="D305"/>
    </row>
    <row r="306" spans="1:4" ht="15" customHeight="1">
      <c r="A306" s="82"/>
      <c r="B306"/>
      <c r="C306"/>
      <c r="D306"/>
    </row>
    <row r="307" spans="1:4" ht="15" customHeight="1">
      <c r="A307" s="82"/>
      <c r="B307"/>
      <c r="C307"/>
      <c r="D307"/>
    </row>
    <row r="308" spans="1:4" ht="15" customHeight="1">
      <c r="A308" s="82"/>
      <c r="B308"/>
      <c r="C308"/>
      <c r="D308"/>
    </row>
    <row r="309" spans="1:4" ht="15" customHeight="1">
      <c r="A309" s="82"/>
      <c r="B309"/>
      <c r="C309"/>
      <c r="D309"/>
    </row>
    <row r="310" spans="1:4" ht="15" customHeight="1">
      <c r="A310" s="82"/>
      <c r="B310"/>
      <c r="C310"/>
      <c r="D310"/>
    </row>
    <row r="311" spans="1:4" ht="15" customHeight="1">
      <c r="A311" s="82"/>
      <c r="B311"/>
      <c r="C311"/>
      <c r="D311"/>
    </row>
    <row r="312" spans="1:4" ht="15" customHeight="1">
      <c r="A312" s="82"/>
      <c r="B312"/>
      <c r="C312"/>
      <c r="D312"/>
    </row>
    <row r="313" spans="1:4" ht="15" customHeight="1">
      <c r="A313" s="82"/>
      <c r="B313"/>
      <c r="C313"/>
      <c r="D313"/>
    </row>
    <row r="314" spans="1:4" ht="15" customHeight="1">
      <c r="A314" s="82"/>
      <c r="B314"/>
      <c r="C314"/>
      <c r="D314"/>
    </row>
    <row r="315" spans="1:4" ht="15" customHeight="1">
      <c r="A315" s="82"/>
      <c r="B315"/>
      <c r="C315"/>
      <c r="D315"/>
    </row>
    <row r="316" spans="1:4" ht="15" customHeight="1">
      <c r="A316" s="82"/>
      <c r="B316"/>
      <c r="C316"/>
      <c r="D316"/>
    </row>
    <row r="317" spans="1:4" ht="15" customHeight="1">
      <c r="A317" s="82"/>
      <c r="B317"/>
      <c r="C317"/>
      <c r="D317"/>
    </row>
    <row r="318" spans="1:4" ht="15" customHeight="1">
      <c r="A318" s="82"/>
      <c r="B318"/>
      <c r="C318"/>
      <c r="D318"/>
    </row>
    <row r="319" spans="1:4" ht="15" customHeight="1">
      <c r="A319" s="82"/>
      <c r="B319"/>
      <c r="C319"/>
      <c r="D319"/>
    </row>
    <row r="320" spans="1:4" ht="15" customHeight="1">
      <c r="A320" s="82"/>
      <c r="B320"/>
      <c r="C320"/>
      <c r="D320"/>
    </row>
    <row r="321" spans="1:4" ht="15" customHeight="1">
      <c r="A321" s="82"/>
      <c r="B321"/>
      <c r="C321"/>
      <c r="D321"/>
    </row>
    <row r="322" spans="1:4" ht="15" customHeight="1">
      <c r="A322" s="82"/>
      <c r="B322"/>
      <c r="C322"/>
      <c r="D322"/>
    </row>
    <row r="323" spans="1:4" ht="15" customHeight="1">
      <c r="A323" s="82"/>
      <c r="B323"/>
      <c r="C323"/>
      <c r="D323"/>
    </row>
    <row r="324" spans="1:4" ht="15" customHeight="1">
      <c r="A324" s="82"/>
      <c r="B324"/>
      <c r="C324"/>
      <c r="D324"/>
    </row>
    <row r="325" spans="1:4" ht="15" customHeight="1">
      <c r="A325" s="82"/>
      <c r="B325"/>
      <c r="C325"/>
      <c r="D325"/>
    </row>
    <row r="326" spans="1:4" ht="15" customHeight="1">
      <c r="A326" s="82"/>
      <c r="B326"/>
      <c r="C326"/>
      <c r="D326"/>
    </row>
    <row r="327" spans="1:4" ht="15" customHeight="1">
      <c r="A327" s="82"/>
      <c r="B327"/>
      <c r="C327"/>
      <c r="D327"/>
    </row>
    <row r="328" spans="1:4" ht="15" customHeight="1">
      <c r="A328" s="82"/>
      <c r="B328"/>
      <c r="C328"/>
      <c r="D328"/>
    </row>
    <row r="329" spans="1:4" ht="15" customHeight="1">
      <c r="A329" s="82"/>
      <c r="B329"/>
      <c r="C329"/>
      <c r="D329"/>
    </row>
    <row r="330" spans="1:4" ht="15" customHeight="1">
      <c r="A330" s="82"/>
      <c r="B330"/>
      <c r="C330"/>
      <c r="D330"/>
    </row>
    <row r="331" spans="1:4" ht="15" customHeight="1">
      <c r="A331" s="82"/>
      <c r="B331"/>
      <c r="C331"/>
      <c r="D331"/>
    </row>
    <row r="332" spans="1:4" ht="15" customHeight="1">
      <c r="A332" s="82"/>
      <c r="B332"/>
      <c r="C332"/>
      <c r="D332"/>
    </row>
    <row r="333" spans="1:4" ht="15" customHeight="1">
      <c r="A333" s="82"/>
      <c r="B333"/>
      <c r="C333"/>
      <c r="D333"/>
    </row>
    <row r="334" spans="1:4" ht="15" customHeight="1">
      <c r="A334" s="82"/>
      <c r="B334"/>
      <c r="C334"/>
      <c r="D334"/>
    </row>
    <row r="335" spans="1:4" ht="15" customHeight="1">
      <c r="A335" s="82"/>
      <c r="B335"/>
      <c r="C335"/>
      <c r="D335"/>
    </row>
    <row r="336" spans="1:4" ht="15" customHeight="1">
      <c r="A336" s="82"/>
      <c r="B336"/>
      <c r="C336"/>
      <c r="D336"/>
    </row>
    <row r="337" spans="1:4" ht="15" customHeight="1">
      <c r="A337" s="82"/>
      <c r="B337"/>
      <c r="C337"/>
      <c r="D337"/>
    </row>
    <row r="338" spans="1:4" ht="15" customHeight="1">
      <c r="A338" s="82"/>
      <c r="B338"/>
      <c r="C338"/>
      <c r="D338"/>
    </row>
    <row r="339" spans="1:4" ht="15" customHeight="1">
      <c r="A339" s="82"/>
      <c r="B339"/>
      <c r="C339"/>
      <c r="D339"/>
    </row>
    <row r="340" spans="1:4" ht="15" customHeight="1">
      <c r="A340" s="82"/>
      <c r="B340"/>
      <c r="C340"/>
      <c r="D340"/>
    </row>
    <row r="341" spans="1:4" ht="15" customHeight="1">
      <c r="A341" s="82"/>
      <c r="B341"/>
      <c r="C341"/>
      <c r="D341"/>
    </row>
    <row r="342" spans="1:4" ht="15" customHeight="1">
      <c r="A342" s="82"/>
      <c r="B342"/>
      <c r="C342"/>
      <c r="D342"/>
    </row>
    <row r="343" spans="1:4" ht="15" customHeight="1">
      <c r="A343" s="82"/>
      <c r="B343"/>
      <c r="C343"/>
      <c r="D343"/>
    </row>
    <row r="344" spans="1:4" ht="15" customHeight="1">
      <c r="A344" s="82"/>
      <c r="B344"/>
      <c r="C344"/>
      <c r="D344"/>
    </row>
    <row r="345" spans="1:4" ht="15" customHeight="1">
      <c r="A345" s="82"/>
      <c r="B345"/>
      <c r="C345"/>
      <c r="D345"/>
    </row>
    <row r="346" spans="1:4" ht="15" customHeight="1">
      <c r="A346" s="82"/>
      <c r="B346"/>
      <c r="C346"/>
      <c r="D346"/>
    </row>
    <row r="347" spans="1:4" ht="15" customHeight="1">
      <c r="A347" s="82"/>
      <c r="B347"/>
      <c r="C347"/>
      <c r="D347"/>
    </row>
    <row r="348" spans="1:4" ht="15" customHeight="1">
      <c r="A348" s="82"/>
      <c r="B348"/>
      <c r="C348"/>
      <c r="D348"/>
    </row>
    <row r="349" spans="1:4" ht="15" customHeight="1">
      <c r="A349" s="82"/>
      <c r="B349"/>
      <c r="C349"/>
      <c r="D349"/>
    </row>
    <row r="350" spans="1:4" ht="15" customHeight="1">
      <c r="A350" s="82"/>
      <c r="B350"/>
      <c r="C350"/>
      <c r="D350"/>
    </row>
    <row r="351" spans="1:4" ht="15" customHeight="1">
      <c r="A351" s="82"/>
      <c r="B351"/>
      <c r="C351"/>
      <c r="D351"/>
    </row>
    <row r="352" spans="1:4" ht="15" customHeight="1">
      <c r="A352" s="82"/>
      <c r="B352"/>
      <c r="C352"/>
      <c r="D352"/>
    </row>
    <row r="353" spans="1:4" ht="15" customHeight="1">
      <c r="A353" s="82"/>
      <c r="B353"/>
      <c r="C353"/>
      <c r="D353"/>
    </row>
    <row r="354" spans="1:4" ht="15" customHeight="1">
      <c r="A354" s="82"/>
      <c r="B354"/>
      <c r="C354"/>
      <c r="D354"/>
    </row>
    <row r="355" spans="1:4" ht="15" customHeight="1">
      <c r="A355" s="82"/>
      <c r="B355"/>
      <c r="C355"/>
      <c r="D355"/>
    </row>
    <row r="356" spans="1:4" ht="15" customHeight="1">
      <c r="A356" s="82"/>
      <c r="B356"/>
      <c r="C356"/>
      <c r="D356"/>
    </row>
    <row r="357" spans="1:4" ht="15" customHeight="1">
      <c r="A357" s="82"/>
      <c r="B357"/>
      <c r="C357"/>
      <c r="D357"/>
    </row>
    <row r="358" spans="1:4" ht="15" customHeight="1">
      <c r="A358" s="82"/>
      <c r="B358"/>
      <c r="C358"/>
      <c r="D358"/>
    </row>
    <row r="359" spans="1:4" ht="15" customHeight="1">
      <c r="A359" s="82"/>
      <c r="B359"/>
      <c r="C359"/>
      <c r="D359"/>
    </row>
    <row r="360" spans="1:4" ht="15" customHeight="1">
      <c r="A360" s="82"/>
      <c r="B360"/>
      <c r="C360"/>
      <c r="D360"/>
    </row>
    <row r="361" spans="1:4" ht="15" customHeight="1">
      <c r="A361" s="82"/>
      <c r="B361"/>
      <c r="C361"/>
      <c r="D361"/>
    </row>
    <row r="362" spans="1:4" ht="15" customHeight="1">
      <c r="A362" s="82"/>
      <c r="B362"/>
      <c r="C362"/>
      <c r="D362"/>
    </row>
    <row r="363" spans="1:4" ht="15" customHeight="1">
      <c r="A363" s="82"/>
      <c r="B363"/>
      <c r="C363"/>
      <c r="D363"/>
    </row>
    <row r="364" spans="1:4" ht="15" customHeight="1">
      <c r="A364" s="82"/>
      <c r="B364"/>
      <c r="C364"/>
      <c r="D364"/>
    </row>
    <row r="365" spans="1:4" ht="15" customHeight="1">
      <c r="A365" s="82"/>
      <c r="B365"/>
      <c r="C365"/>
      <c r="D365"/>
    </row>
    <row r="366" spans="1:4" ht="15" customHeight="1">
      <c r="A366" s="82"/>
      <c r="B366"/>
      <c r="C366"/>
      <c r="D366"/>
    </row>
    <row r="367" spans="1:4" ht="15" customHeight="1">
      <c r="A367" s="82"/>
      <c r="B367"/>
      <c r="C367"/>
      <c r="D367"/>
    </row>
    <row r="368" spans="1:4" ht="15" customHeight="1">
      <c r="A368" s="82"/>
      <c r="B368"/>
      <c r="C368"/>
      <c r="D368"/>
    </row>
    <row r="369" spans="1:4" ht="15" customHeight="1">
      <c r="A369" s="82"/>
      <c r="B369"/>
      <c r="C369"/>
      <c r="D369"/>
    </row>
    <row r="370" spans="1:4" ht="15" customHeight="1">
      <c r="A370" s="82"/>
      <c r="B370"/>
      <c r="C370"/>
      <c r="D370"/>
    </row>
    <row r="371" spans="1:4" ht="15" customHeight="1">
      <c r="A371" s="82"/>
      <c r="B371"/>
      <c r="C371"/>
      <c r="D371"/>
    </row>
    <row r="372" spans="1:4" ht="15" customHeight="1">
      <c r="A372" s="82"/>
      <c r="B372"/>
      <c r="C372"/>
      <c r="D372"/>
    </row>
    <row r="373" spans="1:4" ht="15" customHeight="1">
      <c r="A373" s="82"/>
      <c r="B373"/>
      <c r="C373"/>
      <c r="D373"/>
    </row>
    <row r="374" spans="1:4" ht="15" customHeight="1">
      <c r="A374" s="82"/>
      <c r="B374"/>
      <c r="C374"/>
      <c r="D374"/>
    </row>
    <row r="375" spans="1:4" ht="15" customHeight="1">
      <c r="A375" s="82"/>
      <c r="B375"/>
      <c r="C375"/>
      <c r="D375"/>
    </row>
    <row r="376" spans="1:4" ht="15" customHeight="1">
      <c r="A376" s="82"/>
      <c r="B376"/>
      <c r="C376"/>
      <c r="D376"/>
    </row>
    <row r="377" spans="1:4" ht="15" customHeight="1">
      <c r="A377" s="82"/>
      <c r="B377"/>
      <c r="C377"/>
      <c r="D377"/>
    </row>
    <row r="378" spans="1:4" ht="15" customHeight="1">
      <c r="A378" s="82"/>
      <c r="B378"/>
      <c r="C378"/>
      <c r="D378"/>
    </row>
    <row r="379" spans="1:4" ht="15" customHeight="1">
      <c r="A379" s="82"/>
      <c r="B379"/>
      <c r="C379"/>
      <c r="D379"/>
    </row>
    <row r="380" spans="1:4" ht="15" customHeight="1">
      <c r="A380" s="82"/>
      <c r="B380"/>
      <c r="C380"/>
      <c r="D380"/>
    </row>
    <row r="381" spans="1:4" ht="15" customHeight="1">
      <c r="A381" s="82"/>
      <c r="B381"/>
      <c r="C381"/>
      <c r="D381"/>
    </row>
    <row r="382" spans="1:4" ht="15" customHeight="1">
      <c r="A382" s="82"/>
      <c r="B382"/>
      <c r="C382"/>
      <c r="D382"/>
    </row>
    <row r="383" spans="1:4" ht="15" customHeight="1">
      <c r="A383" s="82"/>
      <c r="B383"/>
      <c r="C383"/>
      <c r="D383"/>
    </row>
    <row r="384" spans="1:4" ht="15" customHeight="1">
      <c r="A384" s="82"/>
      <c r="B384"/>
      <c r="C384"/>
      <c r="D384"/>
    </row>
    <row r="385" spans="1:4" ht="15" customHeight="1">
      <c r="A385" s="82"/>
      <c r="B385"/>
      <c r="C385"/>
      <c r="D385"/>
    </row>
    <row r="386" spans="1:4" ht="15" customHeight="1">
      <c r="A386" s="82"/>
      <c r="B386"/>
      <c r="C386"/>
      <c r="D386"/>
    </row>
    <row r="387" spans="1:4" ht="15" customHeight="1">
      <c r="A387" s="82"/>
      <c r="B387"/>
      <c r="C387"/>
      <c r="D387"/>
    </row>
    <row r="388" spans="1:4" ht="15" customHeight="1">
      <c r="A388" s="82"/>
      <c r="B388"/>
      <c r="C388"/>
      <c r="D388"/>
    </row>
    <row r="389" spans="1:4" ht="15" customHeight="1">
      <c r="A389" s="82"/>
      <c r="B389"/>
      <c r="C389"/>
      <c r="D389"/>
    </row>
    <row r="390" spans="1:4" ht="15" customHeight="1">
      <c r="A390" s="82"/>
      <c r="B390"/>
      <c r="C390"/>
      <c r="D390"/>
    </row>
    <row r="391" spans="1:4" ht="15" customHeight="1">
      <c r="A391" s="82"/>
      <c r="B391"/>
      <c r="C391"/>
      <c r="D391"/>
    </row>
    <row r="392" spans="1:4" ht="15" customHeight="1">
      <c r="A392" s="82"/>
      <c r="B392"/>
      <c r="C392"/>
      <c r="D392"/>
    </row>
    <row r="393" spans="1:4" ht="15" customHeight="1">
      <c r="A393" s="82"/>
      <c r="B393"/>
      <c r="C393"/>
      <c r="D393"/>
    </row>
    <row r="394" spans="1:4" ht="15" customHeight="1">
      <c r="A394" s="82"/>
      <c r="B394"/>
      <c r="C394"/>
      <c r="D394"/>
    </row>
    <row r="395" spans="1:4" ht="15" customHeight="1">
      <c r="A395" s="82"/>
      <c r="B395"/>
      <c r="C395"/>
      <c r="D395"/>
    </row>
    <row r="396" spans="1:4" ht="15" customHeight="1">
      <c r="A396" s="82"/>
      <c r="B396"/>
      <c r="C396"/>
      <c r="D396"/>
    </row>
    <row r="397" spans="1:4" ht="15" customHeight="1">
      <c r="A397" s="82"/>
      <c r="B397"/>
      <c r="C397"/>
      <c r="D397"/>
    </row>
    <row r="398" spans="1:4" ht="15" customHeight="1">
      <c r="A398" s="82"/>
      <c r="B398"/>
      <c r="C398"/>
      <c r="D398"/>
    </row>
    <row r="399" spans="1:4" ht="15" customHeight="1">
      <c r="A399" s="82"/>
      <c r="B399"/>
      <c r="C399"/>
      <c r="D399"/>
    </row>
    <row r="400" spans="1:4" ht="15" customHeight="1">
      <c r="A400" s="82"/>
      <c r="B400"/>
      <c r="C400"/>
      <c r="D400"/>
    </row>
    <row r="401" spans="1:4" ht="15" customHeight="1">
      <c r="A401" s="82"/>
      <c r="B401"/>
      <c r="C401"/>
      <c r="D401"/>
    </row>
    <row r="402" spans="1:4" ht="15" customHeight="1">
      <c r="A402" s="82"/>
      <c r="B402"/>
      <c r="C402"/>
      <c r="D402"/>
    </row>
    <row r="403" spans="1:4" ht="15" customHeight="1">
      <c r="A403" s="82"/>
      <c r="B403"/>
      <c r="C403"/>
      <c r="D403"/>
    </row>
    <row r="404" spans="1:4" ht="15" customHeight="1">
      <c r="A404" s="82"/>
      <c r="B404"/>
      <c r="C404"/>
      <c r="D404"/>
    </row>
    <row r="405" spans="1:4" ht="15" customHeight="1">
      <c r="A405" s="82"/>
      <c r="B405"/>
      <c r="C405"/>
      <c r="D405"/>
    </row>
    <row r="406" spans="1:4" ht="15" customHeight="1">
      <c r="A406" s="82"/>
      <c r="B406"/>
      <c r="C406"/>
      <c r="D406"/>
    </row>
    <row r="407" spans="1:4" ht="15" customHeight="1">
      <c r="A407" s="82"/>
      <c r="B407"/>
      <c r="C407"/>
      <c r="D407"/>
    </row>
    <row r="408" spans="1:4" ht="15" customHeight="1">
      <c r="A408" s="82"/>
      <c r="B408"/>
      <c r="C408"/>
      <c r="D408"/>
    </row>
    <row r="409" spans="1:4" ht="15" customHeight="1">
      <c r="A409" s="82"/>
      <c r="B409"/>
      <c r="C409"/>
      <c r="D409"/>
    </row>
    <row r="410" spans="1:4" ht="15" customHeight="1">
      <c r="A410" s="82"/>
      <c r="B410"/>
      <c r="C410"/>
      <c r="D410"/>
    </row>
    <row r="411" spans="1:4" ht="15" customHeight="1">
      <c r="A411" s="82"/>
      <c r="B411"/>
      <c r="C411"/>
      <c r="D411"/>
    </row>
    <row r="412" spans="1:4" ht="15" customHeight="1">
      <c r="A412" s="82"/>
      <c r="B412"/>
      <c r="C412"/>
      <c r="D412"/>
    </row>
    <row r="413" spans="1:4" ht="15" customHeight="1">
      <c r="A413" s="82"/>
      <c r="B413"/>
      <c r="C413"/>
      <c r="D413"/>
    </row>
    <row r="414" spans="1:4" ht="15" customHeight="1">
      <c r="A414" s="82"/>
      <c r="B414"/>
      <c r="C414"/>
      <c r="D414"/>
    </row>
    <row r="415" spans="1:4" ht="15" customHeight="1">
      <c r="A415" s="82"/>
      <c r="B415"/>
      <c r="C415"/>
      <c r="D415"/>
    </row>
    <row r="416" spans="1:4" ht="15" customHeight="1">
      <c r="A416" s="82"/>
      <c r="B416"/>
      <c r="C416"/>
      <c r="D416"/>
    </row>
    <row r="417" spans="1:4" ht="15" customHeight="1">
      <c r="A417" s="82"/>
      <c r="B417"/>
      <c r="C417"/>
      <c r="D417"/>
    </row>
    <row r="418" spans="1:4" ht="15" customHeight="1">
      <c r="A418" s="82"/>
      <c r="B418"/>
      <c r="C418"/>
      <c r="D418"/>
    </row>
    <row r="419" spans="1:4" ht="15" customHeight="1">
      <c r="A419" s="82"/>
      <c r="B419"/>
      <c r="C419"/>
      <c r="D419"/>
    </row>
    <row r="420" spans="1:4" ht="15" customHeight="1">
      <c r="A420" s="82"/>
      <c r="B420"/>
      <c r="C420"/>
      <c r="D420"/>
    </row>
    <row r="421" spans="1:4" ht="15" customHeight="1">
      <c r="A421" s="82"/>
      <c r="B421"/>
      <c r="C421"/>
      <c r="D421"/>
    </row>
    <row r="422" spans="1:4" ht="15" customHeight="1">
      <c r="A422" s="82"/>
      <c r="B422"/>
      <c r="C422"/>
      <c r="D422"/>
    </row>
    <row r="423" spans="1:4" ht="15" customHeight="1">
      <c r="A423" s="82"/>
      <c r="B423"/>
      <c r="C423"/>
      <c r="D423"/>
    </row>
    <row r="424" spans="1:4" ht="15" customHeight="1">
      <c r="A424" s="82"/>
      <c r="B424"/>
      <c r="C424"/>
      <c r="D424"/>
    </row>
    <row r="425" spans="1:4" ht="15" customHeight="1">
      <c r="A425" s="82"/>
      <c r="B425"/>
      <c r="C425"/>
      <c r="D425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8D34-1F06-4248-9143-5A08CFDB874A}">
  <dimension ref="A1:AA459"/>
  <sheetViews>
    <sheetView zoomScaleNormal="100" workbookViewId="0">
      <pane xSplit="4" ySplit="2" topLeftCell="E3" activePane="bottomRight" state="frozen"/>
      <selection pane="bottomRight" activeCell="E3" sqref="E3"/>
      <selection pane="bottomLeft" activeCell="A3" sqref="A3"/>
      <selection pane="topRight" activeCell="E1" sqref="E1"/>
    </sheetView>
  </sheetViews>
  <sheetFormatPr defaultColWidth="13.85546875" defaultRowHeight="15" customHeight="1"/>
  <cols>
    <col min="1" max="1" width="1.5703125" style="15" customWidth="1"/>
    <col min="2" max="2" width="27.28515625" style="16" customWidth="1"/>
    <col min="3" max="4" width="10.140625" style="16" customWidth="1"/>
    <col min="5" max="5" width="4.7109375" customWidth="1"/>
    <col min="6" max="27" width="14" bestFit="1" customWidth="1"/>
  </cols>
  <sheetData>
    <row r="1" spans="1:27" s="46" customFormat="1" ht="45" customHeight="1">
      <c r="A1" s="5" t="str">
        <f>Info!A1</f>
        <v>Renewable Energy Modeling</v>
      </c>
      <c r="B1" s="10"/>
      <c r="C1" s="84"/>
      <c r="D1" s="10"/>
      <c r="E1" s="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>
      <c r="A2" s="14" t="e">
        <f ca="1">RIGHT(CELL("filename",A1),LEN(CELL("filename",A1))-SEARCH("]",CELL("filename", A1)))</f>
        <v>#VALUE!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>EDATE(F2,12)</f>
        <v>55518</v>
      </c>
      <c r="H2" s="11">
        <f t="shared" ref="H2:AA2" si="0">EDATE(G2,12)</f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7" ht="15" customHeight="1">
      <c r="A3" s="82"/>
      <c r="B3" s="77" t="str">
        <f>"all in "&amp;Local_currency&amp;" 000s unless stated"</f>
        <v>all in GBP 000s unless stated</v>
      </c>
      <c r="C3" s="77"/>
      <c r="D3" s="77"/>
    </row>
    <row r="4" spans="1:27" ht="15" customHeight="1">
      <c r="A4" s="82"/>
      <c r="B4" s="77"/>
      <c r="C4" s="77"/>
      <c r="D4" s="77"/>
    </row>
    <row r="5" spans="1:27" ht="15" customHeight="1">
      <c r="A5" s="82" t="s">
        <v>121</v>
      </c>
      <c r="B5" s="77"/>
      <c r="C5" s="77"/>
      <c r="D5" s="77"/>
    </row>
    <row r="6" spans="1:27" ht="15" customHeight="1">
      <c r="A6" s="82"/>
      <c r="B6" t="s">
        <v>269</v>
      </c>
      <c r="C6" t="s">
        <v>270</v>
      </c>
      <c r="D6" s="104">
        <f>'Assumptions and Outputs'!D13</f>
        <v>56249</v>
      </c>
    </row>
    <row r="7" spans="1:27" ht="15" customHeight="1">
      <c r="A7" s="82"/>
      <c r="B7" t="s">
        <v>271</v>
      </c>
      <c r="C7"/>
      <c r="D7" s="104"/>
    </row>
    <row r="8" spans="1:27" ht="15" customHeight="1">
      <c r="A8" s="82"/>
      <c r="B8" t="s">
        <v>272</v>
      </c>
      <c r="C8"/>
      <c r="D8" s="104"/>
    </row>
    <row r="9" spans="1:27" ht="15" customHeight="1">
      <c r="A9" s="82"/>
      <c r="B9" s="77"/>
      <c r="C9"/>
      <c r="D9"/>
    </row>
    <row r="10" spans="1:27" ht="15" customHeight="1">
      <c r="A10" s="82" t="s">
        <v>273</v>
      </c>
      <c r="B10"/>
      <c r="C10"/>
      <c r="D10"/>
    </row>
    <row r="11" spans="1:27" ht="15" customHeight="1">
      <c r="A11" s="82"/>
      <c r="B11" t="s">
        <v>162</v>
      </c>
    </row>
    <row r="12" spans="1:27" ht="15" customHeight="1">
      <c r="A12" s="82"/>
      <c r="B12" t="s">
        <v>274</v>
      </c>
    </row>
    <row r="13" spans="1:27" ht="15" customHeight="1">
      <c r="A13" s="82"/>
      <c r="B13" t="s">
        <v>275</v>
      </c>
    </row>
    <row r="14" spans="1:27" ht="15" customHeight="1">
      <c r="A14" s="82"/>
      <c r="B14" t="s">
        <v>276</v>
      </c>
    </row>
    <row r="15" spans="1:27" ht="15" customHeight="1">
      <c r="A15" s="82"/>
      <c r="B15" t="s">
        <v>261</v>
      </c>
      <c r="C15"/>
      <c r="D15"/>
    </row>
    <row r="16" spans="1:27" ht="15" customHeight="1">
      <c r="A16" s="82"/>
      <c r="B16" t="s">
        <v>277</v>
      </c>
      <c r="C16"/>
      <c r="D16"/>
    </row>
    <row r="17" spans="1:5" ht="15" customHeight="1">
      <c r="A17" s="82"/>
      <c r="B17"/>
      <c r="C17"/>
      <c r="D17"/>
    </row>
    <row r="18" spans="1:5" ht="15" customHeight="1">
      <c r="A18" s="82"/>
      <c r="B18" t="s">
        <v>278</v>
      </c>
      <c r="C18"/>
      <c r="D18"/>
    </row>
    <row r="19" spans="1:5" ht="15" customHeight="1">
      <c r="A19" s="82"/>
      <c r="B19" t="s">
        <v>279</v>
      </c>
      <c r="C19"/>
      <c r="D19"/>
    </row>
    <row r="20" spans="1:5" ht="15" customHeight="1">
      <c r="A20" s="82"/>
      <c r="B20"/>
      <c r="C20"/>
      <c r="D20"/>
    </row>
    <row r="21" spans="1:5" ht="15" customHeight="1">
      <c r="A21" s="82"/>
      <c r="B21" t="s">
        <v>280</v>
      </c>
      <c r="C21"/>
      <c r="D21"/>
    </row>
    <row r="22" spans="1:5" ht="15" customHeight="1">
      <c r="A22" s="82"/>
      <c r="B22" t="s">
        <v>281</v>
      </c>
      <c r="C22" t="s">
        <v>282</v>
      </c>
      <c r="D22">
        <f>SUM(F22:AA22)</f>
        <v>0</v>
      </c>
    </row>
    <row r="23" spans="1:5" ht="15" customHeight="1">
      <c r="A23" s="82"/>
      <c r="B23" t="s">
        <v>283</v>
      </c>
      <c r="C23" t="str">
        <f>'Assumptions and Outputs'!C69</f>
        <v>Years</v>
      </c>
      <c r="D23">
        <f>'Assumptions and Outputs'!D69</f>
        <v>15</v>
      </c>
    </row>
    <row r="24" spans="1:5" ht="15" customHeight="1">
      <c r="A24" s="82"/>
      <c r="B24" t="s">
        <v>284</v>
      </c>
      <c r="E24" s="83">
        <v>0</v>
      </c>
    </row>
    <row r="25" spans="1:5" ht="15" customHeight="1">
      <c r="A25" s="82"/>
      <c r="B25" t="s">
        <v>285</v>
      </c>
      <c r="C25" t="str">
        <f>'Sources and Uses'!C72</f>
        <v>Int rate</v>
      </c>
      <c r="D25" s="91">
        <f>'Sources and Uses'!D72</f>
        <v>3.7999999999999999E-2</v>
      </c>
    </row>
    <row r="26" spans="1:5" ht="15" customHeight="1">
      <c r="A26" s="82"/>
      <c r="B26"/>
      <c r="C26"/>
      <c r="D26"/>
    </row>
    <row r="27" spans="1:5" ht="15" customHeight="1">
      <c r="A27" s="82"/>
      <c r="B27" t="s">
        <v>286</v>
      </c>
      <c r="C27"/>
      <c r="D27"/>
    </row>
    <row r="28" spans="1:5" ht="15" customHeight="1">
      <c r="A28" s="82"/>
      <c r="B28"/>
      <c r="C28"/>
      <c r="D28"/>
    </row>
    <row r="29" spans="1:5" ht="15" customHeight="1">
      <c r="A29" s="82"/>
      <c r="B29" t="s">
        <v>287</v>
      </c>
      <c r="C29"/>
      <c r="D29"/>
    </row>
    <row r="30" spans="1:5" ht="15" customHeight="1">
      <c r="A30" s="82"/>
      <c r="B30" t="s">
        <v>281</v>
      </c>
      <c r="C30" t="s">
        <v>282</v>
      </c>
      <c r="D30">
        <f>SUM(F30:AA30)</f>
        <v>0</v>
      </c>
    </row>
    <row r="31" spans="1:5" ht="15" customHeight="1">
      <c r="A31" s="82"/>
      <c r="B31" t="s">
        <v>283</v>
      </c>
      <c r="C31" t="str">
        <f>'Assumptions and Outputs'!C70</f>
        <v>Years</v>
      </c>
      <c r="D31">
        <f>'Assumptions and Outputs'!D70</f>
        <v>18</v>
      </c>
    </row>
    <row r="32" spans="1:5" ht="15" customHeight="1">
      <c r="A32" s="82"/>
      <c r="B32" t="s">
        <v>288</v>
      </c>
      <c r="E32" s="83">
        <v>0</v>
      </c>
    </row>
    <row r="33" spans="1:27" ht="15" customHeight="1">
      <c r="A33" s="82"/>
      <c r="B33" t="s">
        <v>285</v>
      </c>
      <c r="C33" t="str">
        <f>'Sources and Uses'!C73</f>
        <v>Int rate</v>
      </c>
      <c r="D33" s="91">
        <f>'Sources and Uses'!D73</f>
        <v>6.8000000000000005E-2</v>
      </c>
    </row>
    <row r="34" spans="1:27" ht="15" customHeight="1">
      <c r="A34" s="82"/>
      <c r="B34"/>
      <c r="C34"/>
      <c r="D34" s="91"/>
    </row>
    <row r="35" spans="1:27" ht="15" customHeight="1">
      <c r="A35" s="82"/>
      <c r="B35" t="s">
        <v>112</v>
      </c>
      <c r="C35"/>
      <c r="D35" s="91"/>
    </row>
    <row r="36" spans="1:27" ht="15" customHeight="1">
      <c r="A36" s="82"/>
      <c r="B36"/>
      <c r="C36"/>
      <c r="D36" s="91"/>
    </row>
    <row r="37" spans="1:27" ht="15" customHeight="1">
      <c r="A37"/>
      <c r="B37" t="s">
        <v>289</v>
      </c>
      <c r="C37"/>
      <c r="D37"/>
    </row>
    <row r="38" spans="1:27" ht="15" customHeight="1">
      <c r="A38"/>
      <c r="B38"/>
      <c r="C38"/>
      <c r="D38"/>
    </row>
    <row r="39" spans="1:27" ht="15" customHeight="1">
      <c r="A39" s="82" t="s">
        <v>290</v>
      </c>
      <c r="B39"/>
      <c r="C39"/>
      <c r="D39"/>
    </row>
    <row r="40" spans="1:27" ht="15" customHeight="1">
      <c r="A40" s="82"/>
      <c r="B40" t="s">
        <v>291</v>
      </c>
      <c r="C40"/>
      <c r="D40"/>
    </row>
    <row r="41" spans="1:27" ht="15" customHeight="1">
      <c r="A41" s="82"/>
      <c r="B41" t="s">
        <v>292</v>
      </c>
      <c r="C41"/>
      <c r="D41"/>
    </row>
    <row r="42" spans="1:27" ht="15" customHeight="1">
      <c r="A42" s="82"/>
      <c r="B42" t="s">
        <v>293</v>
      </c>
      <c r="C42"/>
      <c r="D42"/>
    </row>
    <row r="43" spans="1:27" ht="15" customHeight="1">
      <c r="A43" s="82"/>
      <c r="B43"/>
      <c r="C43"/>
      <c r="D43"/>
    </row>
    <row r="44" spans="1:27" ht="15" customHeight="1">
      <c r="A44" s="82" t="s">
        <v>105</v>
      </c>
      <c r="B44"/>
      <c r="C44"/>
      <c r="D44"/>
    </row>
    <row r="45" spans="1:27" ht="15" customHeight="1">
      <c r="A45" s="82"/>
      <c r="B45" t="s">
        <v>294</v>
      </c>
      <c r="C45" s="77"/>
      <c r="D45" s="77"/>
    </row>
    <row r="46" spans="1:27" ht="15" customHeight="1">
      <c r="A46" s="82"/>
      <c r="B46" t="s">
        <v>295</v>
      </c>
      <c r="C46" t="s">
        <v>296</v>
      </c>
      <c r="D46">
        <f>'Assumptions and Outputs'!D89</f>
        <v>2</v>
      </c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</row>
    <row r="47" spans="1:27" ht="15" customHeight="1">
      <c r="A47" s="82"/>
      <c r="B47" t="s">
        <v>105</v>
      </c>
      <c r="C47" t="s">
        <v>297</v>
      </c>
      <c r="D47" s="91">
        <f>'Assumptions and Outputs'!D88</f>
        <v>1</v>
      </c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</row>
    <row r="48" spans="1:27" ht="15" customHeight="1">
      <c r="A48" s="82"/>
      <c r="B48"/>
      <c r="C48"/>
      <c r="D48"/>
    </row>
    <row r="49" spans="1:5" ht="15" customHeight="1">
      <c r="A49" s="82"/>
      <c r="B49" t="s">
        <v>298</v>
      </c>
      <c r="C49"/>
      <c r="D49"/>
    </row>
    <row r="50" spans="1:5" ht="15" customHeight="1">
      <c r="A50" s="82"/>
      <c r="B50" t="s">
        <v>217</v>
      </c>
      <c r="C50" t="s">
        <v>213</v>
      </c>
      <c r="D50" s="91">
        <f>'Assumptions and Outputs'!D79</f>
        <v>0.01</v>
      </c>
    </row>
    <row r="51" spans="1:5" ht="15" customHeight="1">
      <c r="A51" s="82"/>
      <c r="B51"/>
      <c r="C51"/>
      <c r="D51" s="91"/>
    </row>
    <row r="52" spans="1:5" ht="15" customHeight="1">
      <c r="A52" s="82" t="s">
        <v>299</v>
      </c>
      <c r="B52"/>
      <c r="C52"/>
      <c r="D52" s="91"/>
    </row>
    <row r="53" spans="1:5" ht="15" customHeight="1">
      <c r="A53" s="82"/>
      <c r="B53" t="s">
        <v>268</v>
      </c>
      <c r="C53"/>
      <c r="D53" s="91"/>
      <c r="E53" s="83">
        <v>0</v>
      </c>
    </row>
    <row r="54" spans="1:5" ht="15" customHeight="1">
      <c r="A54" s="82"/>
      <c r="B54" t="s">
        <v>300</v>
      </c>
      <c r="C54"/>
      <c r="D54"/>
    </row>
    <row r="55" spans="1:5" ht="15" customHeight="1">
      <c r="A55" s="82"/>
      <c r="B55"/>
      <c r="C55"/>
      <c r="D55"/>
    </row>
    <row r="56" spans="1:5" ht="15" customHeight="1">
      <c r="A56" s="82" t="s">
        <v>301</v>
      </c>
      <c r="B56"/>
      <c r="C56"/>
      <c r="D56"/>
    </row>
    <row r="57" spans="1:5" ht="15" customHeight="1">
      <c r="A57" s="82"/>
      <c r="B57" t="s">
        <v>302</v>
      </c>
      <c r="C57"/>
      <c r="D57"/>
    </row>
    <row r="58" spans="1:5" ht="15" customHeight="1">
      <c r="A58" s="82"/>
      <c r="B58" t="s">
        <v>303</v>
      </c>
      <c r="C58"/>
      <c r="D58"/>
    </row>
    <row r="59" spans="1:5" ht="15" customHeight="1">
      <c r="A59" s="82"/>
      <c r="B59" t="s">
        <v>304</v>
      </c>
      <c r="C59"/>
      <c r="D59"/>
    </row>
    <row r="60" spans="1:5" ht="15" customHeight="1">
      <c r="A60" s="82"/>
      <c r="B60"/>
      <c r="C60"/>
      <c r="D60"/>
    </row>
    <row r="61" spans="1:5" ht="15" customHeight="1">
      <c r="A61" s="82"/>
      <c r="B61" t="s">
        <v>305</v>
      </c>
      <c r="C61"/>
      <c r="D61"/>
    </row>
    <row r="62" spans="1:5" ht="15" customHeight="1">
      <c r="A62" s="82"/>
      <c r="B62"/>
      <c r="C62"/>
      <c r="D62"/>
    </row>
    <row r="63" spans="1:5" ht="15" customHeight="1">
      <c r="A63" s="82"/>
      <c r="B63" t="s">
        <v>306</v>
      </c>
      <c r="C63"/>
      <c r="D63"/>
    </row>
    <row r="64" spans="1:5" ht="15" customHeight="1">
      <c r="A64" s="82"/>
      <c r="B64" t="s">
        <v>307</v>
      </c>
      <c r="C64" t="s">
        <v>308</v>
      </c>
      <c r="D64" s="86">
        <f>'Assumptions and Outputs'!D81</f>
        <v>1.25</v>
      </c>
    </row>
    <row r="65" spans="1:4" ht="15" customHeight="1">
      <c r="A65" s="82"/>
      <c r="B65"/>
      <c r="C65"/>
      <c r="D65" s="86"/>
    </row>
    <row r="66" spans="1:4" ht="15" customHeight="1">
      <c r="A66" s="82" t="s">
        <v>309</v>
      </c>
      <c r="B66"/>
      <c r="C66"/>
      <c r="D66"/>
    </row>
    <row r="67" spans="1:4" ht="15" customHeight="1">
      <c r="A67" s="82"/>
      <c r="B67" t="s">
        <v>310</v>
      </c>
      <c r="C67"/>
      <c r="D67"/>
    </row>
    <row r="68" spans="1:4" ht="15" customHeight="1">
      <c r="A68" s="82"/>
      <c r="B68" t="s">
        <v>311</v>
      </c>
      <c r="C68"/>
      <c r="D68"/>
    </row>
    <row r="69" spans="1:4" ht="15" customHeight="1">
      <c r="A69" s="82"/>
      <c r="B69"/>
      <c r="C69"/>
      <c r="D69"/>
    </row>
    <row r="70" spans="1:4" ht="15" customHeight="1">
      <c r="A70" s="82"/>
      <c r="B70" t="s">
        <v>312</v>
      </c>
      <c r="C70"/>
      <c r="D70"/>
    </row>
    <row r="71" spans="1:4" ht="15" customHeight="1">
      <c r="A71" s="82"/>
      <c r="B71" t="s">
        <v>313</v>
      </c>
      <c r="C71"/>
      <c r="D71"/>
    </row>
    <row r="72" spans="1:4" ht="15" customHeight="1">
      <c r="A72" s="82"/>
      <c r="B72" t="s">
        <v>307</v>
      </c>
      <c r="C72" t="s">
        <v>308</v>
      </c>
      <c r="D72" s="86">
        <f>'Assumptions and Outputs'!D82</f>
        <v>1.5</v>
      </c>
    </row>
    <row r="73" spans="1:4" ht="15" customHeight="1">
      <c r="A73" s="82"/>
      <c r="B73"/>
      <c r="C73"/>
      <c r="D73"/>
    </row>
    <row r="74" spans="1:4" ht="15" customHeight="1">
      <c r="A74" s="82"/>
      <c r="B74" t="s">
        <v>314</v>
      </c>
      <c r="C74"/>
      <c r="D74"/>
    </row>
    <row r="75" spans="1:4" ht="15" customHeight="1">
      <c r="A75" s="82"/>
      <c r="B75" t="s">
        <v>315</v>
      </c>
      <c r="C75"/>
      <c r="D75"/>
    </row>
    <row r="76" spans="1:4" ht="15" customHeight="1">
      <c r="A76" s="82"/>
      <c r="B76" t="s">
        <v>307</v>
      </c>
      <c r="C76" t="s">
        <v>308</v>
      </c>
      <c r="D76" s="86">
        <f>'Assumptions and Outputs'!D83</f>
        <v>2</v>
      </c>
    </row>
    <row r="77" spans="1:4" ht="15" customHeight="1">
      <c r="A77" s="82"/>
      <c r="B77"/>
      <c r="C77"/>
      <c r="D77"/>
    </row>
    <row r="78" spans="1:4" ht="15" customHeight="1">
      <c r="A78" s="82" t="s">
        <v>316</v>
      </c>
      <c r="B78"/>
      <c r="C78"/>
      <c r="D78"/>
    </row>
    <row r="79" spans="1:4" ht="15" customHeight="1">
      <c r="A79" s="82"/>
      <c r="B79" t="s">
        <v>317</v>
      </c>
      <c r="C79" t="s">
        <v>318</v>
      </c>
      <c r="D79" s="91">
        <f>'Assumptions and Outputs'!D77</f>
        <v>4.7E-2</v>
      </c>
    </row>
    <row r="80" spans="1:4" ht="15" customHeight="1">
      <c r="A80" s="82"/>
      <c r="B80" t="s">
        <v>319</v>
      </c>
      <c r="C80"/>
      <c r="D80"/>
    </row>
    <row r="81" spans="1:4" ht="15" customHeight="1">
      <c r="A81" s="82"/>
      <c r="B81" t="s">
        <v>316</v>
      </c>
      <c r="C81"/>
      <c r="D81"/>
    </row>
    <row r="82" spans="1:4" ht="15" customHeight="1">
      <c r="A82" s="82"/>
      <c r="B82" t="s">
        <v>320</v>
      </c>
      <c r="C82" t="s">
        <v>308</v>
      </c>
      <c r="D82">
        <f>'Assumptions and Outputs'!D84</f>
        <v>1.5</v>
      </c>
    </row>
    <row r="83" spans="1:4" ht="15" customHeight="1">
      <c r="A83" s="82"/>
      <c r="B83"/>
      <c r="C83"/>
      <c r="D83"/>
    </row>
    <row r="84" spans="1:4" ht="15" customHeight="1">
      <c r="A84" s="82" t="s">
        <v>321</v>
      </c>
      <c r="B84"/>
      <c r="C84"/>
      <c r="D84"/>
    </row>
    <row r="85" spans="1:4" ht="15" customHeight="1">
      <c r="A85" s="82"/>
      <c r="B85" t="s">
        <v>321</v>
      </c>
      <c r="C85"/>
      <c r="D85"/>
    </row>
    <row r="86" spans="1:4" ht="15" customHeight="1">
      <c r="A86" s="82"/>
      <c r="B86" t="s">
        <v>322</v>
      </c>
      <c r="C86" t="s">
        <v>308</v>
      </c>
      <c r="D86">
        <f>'Assumptions and Outputs'!D85</f>
        <v>1.5</v>
      </c>
    </row>
    <row r="87" spans="1:4" ht="15" customHeight="1">
      <c r="A87" s="82"/>
      <c r="B87"/>
      <c r="C87"/>
      <c r="D87"/>
    </row>
    <row r="88" spans="1:4" ht="15" customHeight="1">
      <c r="A88" s="82" t="s">
        <v>323</v>
      </c>
      <c r="B88"/>
      <c r="C88"/>
      <c r="D88"/>
    </row>
    <row r="89" spans="1:4" ht="15" customHeight="1">
      <c r="A89" s="82"/>
      <c r="B89" t="s">
        <v>324</v>
      </c>
      <c r="C89" t="s">
        <v>325</v>
      </c>
      <c r="D89">
        <f>SUM(F89:AA89)</f>
        <v>0</v>
      </c>
    </row>
    <row r="90" spans="1:4" ht="15" customHeight="1">
      <c r="A90" s="82"/>
      <c r="B90"/>
      <c r="C90"/>
      <c r="D90"/>
    </row>
    <row r="91" spans="1:4" ht="15" customHeight="1">
      <c r="A91" s="59" t="s">
        <v>120</v>
      </c>
      <c r="B91"/>
      <c r="C91"/>
      <c r="D91"/>
    </row>
    <row r="92" spans="1:4" ht="15" customHeight="1">
      <c r="A92" s="82"/>
      <c r="B92"/>
      <c r="C92" s="77"/>
      <c r="D92" s="77"/>
    </row>
    <row r="93" spans="1:4" ht="15" customHeight="1">
      <c r="A93" s="82"/>
      <c r="B93"/>
      <c r="C93" s="77"/>
      <c r="D93"/>
    </row>
    <row r="94" spans="1:4" ht="15" customHeight="1">
      <c r="A94" s="82"/>
      <c r="B94"/>
      <c r="C94" s="77"/>
      <c r="D94"/>
    </row>
    <row r="95" spans="1:4" ht="15" customHeight="1">
      <c r="A95" s="82"/>
      <c r="B95"/>
      <c r="C95" s="77"/>
      <c r="D95"/>
    </row>
    <row r="96" spans="1:4" ht="15" customHeight="1">
      <c r="A96" s="82"/>
      <c r="B96"/>
      <c r="C96" s="77"/>
      <c r="D96"/>
    </row>
    <row r="97" spans="1:4" ht="15" customHeight="1">
      <c r="A97" s="82"/>
      <c r="B97"/>
      <c r="C97" s="77"/>
      <c r="D97"/>
    </row>
    <row r="98" spans="1:4" ht="15" customHeight="1">
      <c r="A98" s="82"/>
      <c r="B98"/>
      <c r="C98" s="77"/>
      <c r="D98"/>
    </row>
    <row r="99" spans="1:4" ht="15" customHeight="1">
      <c r="A99" s="82"/>
      <c r="B99"/>
      <c r="C99" s="77"/>
      <c r="D99"/>
    </row>
    <row r="100" spans="1:4" ht="15" customHeight="1">
      <c r="A100" s="82"/>
      <c r="B100"/>
      <c r="C100" s="77"/>
      <c r="D100"/>
    </row>
    <row r="101" spans="1:4" ht="15" customHeight="1">
      <c r="A101" s="82"/>
      <c r="B101"/>
      <c r="C101" s="77"/>
      <c r="D101"/>
    </row>
    <row r="102" spans="1:4" ht="15" customHeight="1">
      <c r="A102" s="82"/>
      <c r="B102"/>
      <c r="C102" s="77"/>
      <c r="D102"/>
    </row>
    <row r="103" spans="1:4" ht="15" customHeight="1">
      <c r="A103" s="82"/>
      <c r="B103"/>
      <c r="C103" s="77"/>
      <c r="D103"/>
    </row>
    <row r="104" spans="1:4" ht="15" customHeight="1">
      <c r="A104" s="82"/>
      <c r="B104"/>
      <c r="C104" s="77"/>
      <c r="D104"/>
    </row>
    <row r="105" spans="1:4" ht="15" customHeight="1">
      <c r="A105" s="82"/>
      <c r="B105"/>
      <c r="C105" s="77"/>
      <c r="D105"/>
    </row>
    <row r="106" spans="1:4" ht="15" customHeight="1">
      <c r="A106" s="82"/>
      <c r="B106"/>
      <c r="C106" s="77"/>
      <c r="D106"/>
    </row>
    <row r="107" spans="1:4" ht="15" customHeight="1">
      <c r="A107" s="82"/>
      <c r="B107"/>
      <c r="C107" s="77"/>
      <c r="D107"/>
    </row>
    <row r="108" spans="1:4" ht="15" customHeight="1">
      <c r="A108" s="82"/>
      <c r="B108"/>
      <c r="C108" s="77"/>
      <c r="D108"/>
    </row>
    <row r="109" spans="1:4" ht="15" customHeight="1">
      <c r="A109" s="82"/>
      <c r="B109"/>
      <c r="C109" s="77"/>
      <c r="D109"/>
    </row>
    <row r="110" spans="1:4" ht="15" customHeight="1">
      <c r="A110" s="82"/>
      <c r="B110"/>
      <c r="C110" s="77"/>
      <c r="D110"/>
    </row>
    <row r="111" spans="1:4" ht="15" customHeight="1">
      <c r="A111" s="82"/>
      <c r="B111"/>
      <c r="C111" s="77"/>
      <c r="D111"/>
    </row>
    <row r="112" spans="1:4" ht="15" customHeight="1">
      <c r="A112" s="82"/>
      <c r="B112"/>
      <c r="C112" s="77"/>
      <c r="D112"/>
    </row>
    <row r="113" spans="1:4" ht="15" customHeight="1">
      <c r="A113" s="82"/>
      <c r="B113"/>
      <c r="C113" s="77"/>
      <c r="D113"/>
    </row>
    <row r="114" spans="1:4" ht="15" customHeight="1">
      <c r="A114" s="82"/>
      <c r="B114"/>
      <c r="C114" s="77"/>
      <c r="D114"/>
    </row>
    <row r="115" spans="1:4" ht="15" customHeight="1">
      <c r="A115" s="82"/>
      <c r="B115"/>
      <c r="C115" s="77"/>
      <c r="D115"/>
    </row>
    <row r="116" spans="1:4" ht="15" customHeight="1">
      <c r="A116" s="82"/>
      <c r="B116"/>
      <c r="C116" s="77"/>
      <c r="D116"/>
    </row>
    <row r="117" spans="1:4" ht="15" customHeight="1">
      <c r="A117" s="82"/>
      <c r="B117"/>
      <c r="C117" s="77"/>
      <c r="D117"/>
    </row>
    <row r="118" spans="1:4" ht="15" customHeight="1">
      <c r="A118" s="82"/>
      <c r="B118"/>
      <c r="C118" s="77"/>
      <c r="D118"/>
    </row>
    <row r="119" spans="1:4" ht="15" customHeight="1">
      <c r="A119" s="82"/>
      <c r="B119"/>
      <c r="C119" s="77"/>
      <c r="D119"/>
    </row>
    <row r="120" spans="1:4" ht="15" customHeight="1">
      <c r="A120" s="82"/>
      <c r="B120"/>
      <c r="C120" s="77"/>
      <c r="D120"/>
    </row>
    <row r="121" spans="1:4" ht="15" customHeight="1">
      <c r="A121" s="82"/>
      <c r="B121"/>
      <c r="C121" s="77"/>
      <c r="D121"/>
    </row>
    <row r="122" spans="1:4" ht="15" customHeight="1">
      <c r="A122" s="82"/>
      <c r="B122"/>
      <c r="C122" s="77"/>
      <c r="D122"/>
    </row>
    <row r="123" spans="1:4" ht="15" customHeight="1">
      <c r="A123" s="82"/>
      <c r="B123"/>
      <c r="C123" s="77"/>
      <c r="D123"/>
    </row>
    <row r="124" spans="1:4" ht="15" customHeight="1">
      <c r="A124" s="82"/>
      <c r="B124"/>
      <c r="C124" s="77"/>
      <c r="D124"/>
    </row>
    <row r="125" spans="1:4" ht="15" customHeight="1">
      <c r="A125" s="82"/>
      <c r="B125"/>
      <c r="C125" s="77"/>
      <c r="D125"/>
    </row>
    <row r="126" spans="1:4" ht="15" customHeight="1">
      <c r="A126" s="82"/>
      <c r="B126"/>
      <c r="C126" s="77"/>
      <c r="D126"/>
    </row>
    <row r="127" spans="1:4" ht="15" customHeight="1">
      <c r="A127" s="82"/>
      <c r="B127"/>
      <c r="C127" s="77"/>
      <c r="D127"/>
    </row>
    <row r="128" spans="1:4" ht="15" customHeight="1">
      <c r="A128" s="82"/>
      <c r="B128"/>
      <c r="C128" s="77"/>
      <c r="D128"/>
    </row>
    <row r="129" spans="1:4" ht="15" customHeight="1">
      <c r="A129" s="82"/>
      <c r="B129"/>
      <c r="C129" s="77"/>
      <c r="D129"/>
    </row>
    <row r="130" spans="1:4" ht="15" customHeight="1">
      <c r="A130" s="82"/>
      <c r="B130"/>
      <c r="C130" s="77"/>
      <c r="D130"/>
    </row>
    <row r="131" spans="1:4" ht="15" customHeight="1">
      <c r="A131" s="82"/>
      <c r="B131"/>
      <c r="C131" s="77"/>
      <c r="D131"/>
    </row>
    <row r="132" spans="1:4" ht="15" customHeight="1">
      <c r="A132" s="82"/>
      <c r="B132"/>
      <c r="C132" s="77"/>
      <c r="D132"/>
    </row>
    <row r="133" spans="1:4" ht="15" customHeight="1">
      <c r="A133" s="82"/>
      <c r="B133"/>
      <c r="C133" s="77"/>
      <c r="D133"/>
    </row>
    <row r="134" spans="1:4" ht="15" customHeight="1">
      <c r="A134" s="82"/>
      <c r="B134"/>
      <c r="C134" s="77"/>
      <c r="D134"/>
    </row>
    <row r="135" spans="1:4" ht="15" customHeight="1">
      <c r="A135" s="82"/>
      <c r="B135"/>
      <c r="C135" s="77"/>
      <c r="D135"/>
    </row>
    <row r="136" spans="1:4" ht="15" customHeight="1">
      <c r="A136" s="82"/>
      <c r="B136"/>
      <c r="C136" s="77"/>
      <c r="D136"/>
    </row>
    <row r="137" spans="1:4" ht="15" customHeight="1">
      <c r="A137" s="82"/>
      <c r="B137"/>
      <c r="C137" s="77"/>
      <c r="D137"/>
    </row>
    <row r="138" spans="1:4" ht="15" customHeight="1">
      <c r="A138" s="82"/>
      <c r="B138"/>
      <c r="C138" s="77"/>
      <c r="D138"/>
    </row>
    <row r="139" spans="1:4" ht="15" customHeight="1">
      <c r="A139" s="82"/>
      <c r="B139"/>
      <c r="C139" s="77"/>
      <c r="D139"/>
    </row>
    <row r="140" spans="1:4" ht="15" customHeight="1">
      <c r="A140" s="82"/>
      <c r="B140"/>
      <c r="C140" s="77"/>
      <c r="D140"/>
    </row>
    <row r="141" spans="1:4" ht="15" customHeight="1">
      <c r="A141" s="82"/>
      <c r="B141"/>
      <c r="C141" s="77"/>
      <c r="D141"/>
    </row>
    <row r="142" spans="1:4" ht="15" customHeight="1">
      <c r="A142" s="82"/>
      <c r="B142"/>
      <c r="C142" s="77"/>
      <c r="D142"/>
    </row>
    <row r="143" spans="1:4" ht="15" customHeight="1">
      <c r="A143" s="82"/>
      <c r="B143"/>
      <c r="C143" s="77"/>
      <c r="D143"/>
    </row>
    <row r="144" spans="1:4" ht="15" customHeight="1">
      <c r="A144" s="82"/>
      <c r="B144"/>
      <c r="C144" s="77"/>
      <c r="D144"/>
    </row>
    <row r="145" spans="1:4" ht="15" customHeight="1">
      <c r="A145" s="82"/>
      <c r="B145"/>
      <c r="C145" s="77"/>
      <c r="D145"/>
    </row>
    <row r="146" spans="1:4" ht="15" customHeight="1">
      <c r="A146" s="82"/>
      <c r="B146"/>
      <c r="C146" s="77"/>
      <c r="D146"/>
    </row>
    <row r="147" spans="1:4" ht="15" customHeight="1">
      <c r="A147" s="82"/>
      <c r="B147"/>
      <c r="C147" s="77"/>
      <c r="D147"/>
    </row>
    <row r="148" spans="1:4" ht="15" customHeight="1">
      <c r="A148" s="82"/>
      <c r="B148"/>
      <c r="C148" s="77"/>
      <c r="D148"/>
    </row>
    <row r="149" spans="1:4" ht="15" customHeight="1">
      <c r="A149" s="82"/>
      <c r="B149"/>
      <c r="C149" s="77"/>
      <c r="D149"/>
    </row>
    <row r="150" spans="1:4" ht="15" customHeight="1">
      <c r="A150" s="82"/>
      <c r="B150"/>
      <c r="C150" s="77"/>
      <c r="D150"/>
    </row>
    <row r="151" spans="1:4" ht="15" customHeight="1">
      <c r="A151" s="82"/>
      <c r="B151"/>
      <c r="C151" s="77"/>
      <c r="D151"/>
    </row>
    <row r="152" spans="1:4" ht="15" customHeight="1">
      <c r="A152" s="82"/>
      <c r="B152"/>
      <c r="C152" s="77"/>
      <c r="D152"/>
    </row>
    <row r="153" spans="1:4" ht="15" customHeight="1">
      <c r="A153" s="82"/>
      <c r="B153"/>
      <c r="C153" s="77"/>
      <c r="D153"/>
    </row>
    <row r="154" spans="1:4" ht="15" customHeight="1">
      <c r="A154" s="82"/>
      <c r="B154"/>
      <c r="C154" s="77"/>
      <c r="D154"/>
    </row>
    <row r="155" spans="1:4" ht="15" customHeight="1">
      <c r="A155" s="82"/>
      <c r="B155"/>
      <c r="C155" s="77"/>
      <c r="D155"/>
    </row>
    <row r="156" spans="1:4" ht="15" customHeight="1">
      <c r="A156" s="82"/>
      <c r="B156"/>
      <c r="C156" s="77"/>
      <c r="D156"/>
    </row>
    <row r="157" spans="1:4" ht="15" customHeight="1">
      <c r="A157" s="82"/>
      <c r="B157"/>
      <c r="C157" s="77"/>
      <c r="D157"/>
    </row>
    <row r="158" spans="1:4" ht="15" customHeight="1">
      <c r="A158" s="82"/>
      <c r="B158"/>
      <c r="C158" s="77"/>
      <c r="D158"/>
    </row>
    <row r="159" spans="1:4" ht="15" customHeight="1">
      <c r="A159" s="82"/>
      <c r="B159"/>
      <c r="C159" s="77"/>
      <c r="D159"/>
    </row>
    <row r="160" spans="1:4" ht="15" customHeight="1">
      <c r="A160" s="82"/>
      <c r="B160"/>
      <c r="C160" s="77"/>
      <c r="D160"/>
    </row>
    <row r="161" spans="1:4" ht="15" customHeight="1">
      <c r="A161" s="82"/>
      <c r="B161"/>
      <c r="C161" s="77"/>
      <c r="D161"/>
    </row>
    <row r="162" spans="1:4" ht="15" customHeight="1">
      <c r="A162" s="82"/>
      <c r="B162"/>
      <c r="C162" s="77"/>
      <c r="D162"/>
    </row>
    <row r="163" spans="1:4" ht="15" customHeight="1">
      <c r="A163" s="82"/>
      <c r="B163"/>
      <c r="C163" s="77"/>
      <c r="D163"/>
    </row>
    <row r="164" spans="1:4" ht="15" customHeight="1">
      <c r="A164" s="82"/>
      <c r="B164"/>
      <c r="C164" s="77"/>
      <c r="D164"/>
    </row>
    <row r="165" spans="1:4" ht="15" customHeight="1">
      <c r="A165" s="82"/>
      <c r="B165"/>
      <c r="C165" s="77"/>
      <c r="D165"/>
    </row>
    <row r="166" spans="1:4" ht="15" customHeight="1">
      <c r="A166" s="82"/>
      <c r="B166"/>
      <c r="C166" s="77"/>
      <c r="D166"/>
    </row>
    <row r="167" spans="1:4" ht="15" customHeight="1">
      <c r="A167" s="82"/>
      <c r="B167"/>
      <c r="C167" s="77"/>
      <c r="D167"/>
    </row>
    <row r="168" spans="1:4" ht="15" customHeight="1">
      <c r="A168" s="82"/>
      <c r="B168"/>
      <c r="C168" s="77"/>
      <c r="D168"/>
    </row>
    <row r="169" spans="1:4" ht="15" customHeight="1">
      <c r="A169" s="82"/>
      <c r="B169"/>
      <c r="C169" s="77"/>
      <c r="D169"/>
    </row>
    <row r="170" spans="1:4" ht="15" customHeight="1">
      <c r="A170" s="82"/>
      <c r="B170"/>
      <c r="C170" s="77"/>
      <c r="D170"/>
    </row>
    <row r="171" spans="1:4" ht="15" customHeight="1">
      <c r="A171" s="82"/>
      <c r="B171"/>
      <c r="C171" s="77"/>
      <c r="D171"/>
    </row>
    <row r="172" spans="1:4" ht="15" customHeight="1">
      <c r="A172" s="82"/>
      <c r="B172"/>
      <c r="C172" s="77"/>
      <c r="D172"/>
    </row>
    <row r="173" spans="1:4" ht="15" customHeight="1">
      <c r="A173" s="82"/>
      <c r="B173"/>
      <c r="C173" s="77"/>
      <c r="D173"/>
    </row>
    <row r="174" spans="1:4" ht="15" customHeight="1">
      <c r="A174" s="82"/>
      <c r="B174"/>
      <c r="C174" s="77"/>
      <c r="D174"/>
    </row>
    <row r="175" spans="1:4" ht="15" customHeight="1">
      <c r="A175" s="82"/>
      <c r="B175"/>
      <c r="C175" s="77"/>
      <c r="D175"/>
    </row>
    <row r="176" spans="1:4" ht="15" customHeight="1">
      <c r="A176" s="82"/>
      <c r="B176"/>
      <c r="C176" s="77"/>
      <c r="D176"/>
    </row>
    <row r="177" spans="1:4" ht="15" customHeight="1">
      <c r="A177" s="82"/>
      <c r="B177"/>
      <c r="C177" s="77"/>
      <c r="D177"/>
    </row>
    <row r="178" spans="1:4" ht="15" customHeight="1">
      <c r="A178" s="82"/>
      <c r="B178"/>
      <c r="C178" s="77"/>
      <c r="D178"/>
    </row>
    <row r="179" spans="1:4" ht="15" customHeight="1">
      <c r="A179" s="82"/>
      <c r="B179"/>
      <c r="C179" s="77"/>
      <c r="D179"/>
    </row>
    <row r="180" spans="1:4" ht="15" customHeight="1">
      <c r="A180" s="82"/>
      <c r="B180"/>
      <c r="C180" s="77"/>
      <c r="D180"/>
    </row>
    <row r="181" spans="1:4" ht="15" customHeight="1">
      <c r="A181" s="82"/>
      <c r="B181"/>
      <c r="C181" s="77"/>
      <c r="D181"/>
    </row>
    <row r="182" spans="1:4" ht="15" customHeight="1">
      <c r="A182" s="82"/>
      <c r="B182"/>
      <c r="C182" s="77"/>
      <c r="D182"/>
    </row>
    <row r="183" spans="1:4" ht="15" customHeight="1">
      <c r="A183" s="82"/>
      <c r="B183"/>
      <c r="C183" s="77"/>
      <c r="D183"/>
    </row>
    <row r="184" spans="1:4" ht="15" customHeight="1">
      <c r="A184" s="82"/>
      <c r="B184"/>
      <c r="C184" s="77"/>
      <c r="D184"/>
    </row>
    <row r="185" spans="1:4" ht="15" customHeight="1">
      <c r="A185" s="82"/>
      <c r="B185"/>
      <c r="C185" s="77"/>
      <c r="D185"/>
    </row>
    <row r="186" spans="1:4" ht="15" customHeight="1">
      <c r="A186" s="82"/>
      <c r="B186"/>
      <c r="C186" s="77"/>
      <c r="D186"/>
    </row>
    <row r="187" spans="1:4" ht="15" customHeight="1">
      <c r="A187" s="82"/>
      <c r="B187"/>
      <c r="C187" s="77"/>
      <c r="D187"/>
    </row>
    <row r="188" spans="1:4" ht="15" customHeight="1">
      <c r="A188" s="82"/>
      <c r="B188"/>
      <c r="C188" s="77"/>
      <c r="D188"/>
    </row>
    <row r="189" spans="1:4" ht="15" customHeight="1">
      <c r="A189" s="82"/>
      <c r="B189"/>
      <c r="C189" s="77"/>
      <c r="D189"/>
    </row>
    <row r="190" spans="1:4" ht="15" customHeight="1">
      <c r="A190" s="82"/>
      <c r="B190"/>
      <c r="C190" s="77"/>
      <c r="D190"/>
    </row>
    <row r="191" spans="1:4" ht="15" customHeight="1">
      <c r="A191" s="82"/>
      <c r="B191"/>
      <c r="C191" s="77"/>
      <c r="D191"/>
    </row>
    <row r="192" spans="1:4" ht="15" customHeight="1">
      <c r="A192" s="82"/>
      <c r="B192"/>
      <c r="C192" s="77"/>
      <c r="D192"/>
    </row>
    <row r="193" spans="1:4" ht="15" customHeight="1">
      <c r="A193" s="82"/>
      <c r="B193"/>
      <c r="C193" s="77"/>
      <c r="D193"/>
    </row>
    <row r="194" spans="1:4" ht="15" customHeight="1">
      <c r="A194" s="82"/>
      <c r="B194"/>
      <c r="C194" s="77"/>
      <c r="D194"/>
    </row>
    <row r="195" spans="1:4" ht="15" customHeight="1">
      <c r="A195" s="82"/>
      <c r="B195"/>
      <c r="C195" s="77"/>
      <c r="D195"/>
    </row>
    <row r="196" spans="1:4" ht="15" customHeight="1">
      <c r="A196" s="82"/>
      <c r="B196"/>
      <c r="C196" s="77"/>
      <c r="D196"/>
    </row>
    <row r="197" spans="1:4" ht="15" customHeight="1">
      <c r="A197" s="82"/>
      <c r="B197"/>
      <c r="C197" s="77"/>
      <c r="D197"/>
    </row>
    <row r="198" spans="1:4" ht="15" customHeight="1">
      <c r="A198" s="82"/>
      <c r="B198"/>
      <c r="C198" s="77"/>
      <c r="D198"/>
    </row>
    <row r="199" spans="1:4" ht="15" customHeight="1">
      <c r="A199" s="82"/>
      <c r="B199"/>
      <c r="C199" s="77"/>
      <c r="D199"/>
    </row>
    <row r="200" spans="1:4" ht="15" customHeight="1">
      <c r="A200" s="82"/>
      <c r="B200"/>
      <c r="C200" s="77"/>
      <c r="D200"/>
    </row>
    <row r="201" spans="1:4" ht="15" customHeight="1">
      <c r="A201" s="82"/>
      <c r="B201"/>
      <c r="C201"/>
      <c r="D201"/>
    </row>
    <row r="202" spans="1:4" ht="15" customHeight="1">
      <c r="A202" s="82"/>
      <c r="B202"/>
      <c r="C202"/>
      <c r="D202"/>
    </row>
    <row r="203" spans="1:4" ht="15" customHeight="1">
      <c r="A203" s="82"/>
      <c r="B203"/>
      <c r="C203"/>
      <c r="D203"/>
    </row>
    <row r="204" spans="1:4" ht="15" customHeight="1">
      <c r="A204" s="82"/>
      <c r="B204"/>
      <c r="C204"/>
      <c r="D204"/>
    </row>
    <row r="205" spans="1:4" ht="15" customHeight="1">
      <c r="A205" s="82"/>
      <c r="B205"/>
      <c r="C205"/>
      <c r="D205"/>
    </row>
    <row r="206" spans="1:4" ht="15" customHeight="1">
      <c r="A206" s="82"/>
      <c r="B206"/>
      <c r="C206"/>
      <c r="D206"/>
    </row>
    <row r="207" spans="1:4" ht="15" customHeight="1">
      <c r="A207" s="82"/>
      <c r="B207"/>
      <c r="C207"/>
      <c r="D207"/>
    </row>
    <row r="208" spans="1:4" ht="15" customHeight="1">
      <c r="A208" s="82"/>
      <c r="B208"/>
      <c r="C208"/>
      <c r="D208"/>
    </row>
    <row r="209" spans="1:4" ht="15" customHeight="1">
      <c r="A209" s="82"/>
      <c r="B209"/>
      <c r="C209"/>
      <c r="D209"/>
    </row>
    <row r="210" spans="1:4" ht="15" customHeight="1">
      <c r="A210" s="82"/>
      <c r="B210"/>
      <c r="C210"/>
      <c r="D210"/>
    </row>
    <row r="211" spans="1:4" ht="15" customHeight="1">
      <c r="A211" s="82"/>
      <c r="B211"/>
      <c r="C211"/>
      <c r="D211"/>
    </row>
    <row r="212" spans="1:4" ht="15" customHeight="1">
      <c r="A212" s="82"/>
      <c r="B212"/>
      <c r="C212"/>
      <c r="D212"/>
    </row>
    <row r="213" spans="1:4" ht="15" customHeight="1">
      <c r="A213" s="82"/>
      <c r="B213"/>
      <c r="C213"/>
      <c r="D213"/>
    </row>
    <row r="214" spans="1:4" ht="15" customHeight="1">
      <c r="A214" s="82"/>
      <c r="B214"/>
      <c r="C214"/>
      <c r="D214"/>
    </row>
    <row r="215" spans="1:4" ht="15" customHeight="1">
      <c r="A215" s="82"/>
      <c r="B215"/>
      <c r="C215"/>
      <c r="D215"/>
    </row>
    <row r="216" spans="1:4" ht="15" customHeight="1">
      <c r="A216" s="82"/>
      <c r="B216"/>
      <c r="C216"/>
      <c r="D216"/>
    </row>
    <row r="217" spans="1:4" ht="15" customHeight="1">
      <c r="A217" s="82"/>
      <c r="B217"/>
      <c r="C217"/>
      <c r="D217"/>
    </row>
    <row r="218" spans="1:4" ht="15" customHeight="1">
      <c r="A218" s="82"/>
      <c r="B218"/>
      <c r="C218"/>
      <c r="D218"/>
    </row>
    <row r="219" spans="1:4" ht="15" customHeight="1">
      <c r="A219" s="82"/>
      <c r="B219"/>
      <c r="C219"/>
      <c r="D219"/>
    </row>
    <row r="220" spans="1:4" ht="15" customHeight="1">
      <c r="A220" s="82"/>
      <c r="B220"/>
      <c r="C220"/>
      <c r="D220"/>
    </row>
    <row r="221" spans="1:4" ht="15" customHeight="1">
      <c r="A221" s="82"/>
      <c r="B221"/>
      <c r="C221"/>
      <c r="D221"/>
    </row>
    <row r="222" spans="1:4" ht="15" customHeight="1">
      <c r="A222" s="82"/>
      <c r="B222"/>
      <c r="C222"/>
      <c r="D222"/>
    </row>
    <row r="223" spans="1:4" ht="15" customHeight="1">
      <c r="A223" s="82"/>
      <c r="B223"/>
      <c r="C223"/>
      <c r="D223"/>
    </row>
    <row r="224" spans="1:4" ht="15" customHeight="1">
      <c r="A224" s="82"/>
      <c r="B224"/>
      <c r="C224"/>
      <c r="D224"/>
    </row>
    <row r="225" spans="1:4" ht="15" customHeight="1">
      <c r="A225" s="82"/>
      <c r="B225"/>
      <c r="C225"/>
      <c r="D225"/>
    </row>
    <row r="226" spans="1:4" ht="15" customHeight="1">
      <c r="A226" s="82"/>
      <c r="B226"/>
      <c r="C226"/>
      <c r="D226"/>
    </row>
    <row r="227" spans="1:4" ht="15" customHeight="1">
      <c r="A227" s="82"/>
      <c r="B227"/>
      <c r="C227"/>
      <c r="D227"/>
    </row>
    <row r="228" spans="1:4" ht="15" customHeight="1">
      <c r="A228" s="82"/>
      <c r="B228"/>
      <c r="C228"/>
      <c r="D228"/>
    </row>
    <row r="229" spans="1:4" ht="15" customHeight="1">
      <c r="A229" s="82"/>
      <c r="B229"/>
      <c r="C229"/>
      <c r="D229"/>
    </row>
    <row r="230" spans="1:4" ht="15" customHeight="1">
      <c r="A230" s="82"/>
      <c r="B230"/>
      <c r="C230"/>
      <c r="D230"/>
    </row>
    <row r="231" spans="1:4" ht="15" customHeight="1">
      <c r="A231" s="82"/>
      <c r="B231"/>
      <c r="C231"/>
      <c r="D231"/>
    </row>
    <row r="232" spans="1:4" ht="15" customHeight="1">
      <c r="A232" s="82"/>
      <c r="B232"/>
      <c r="C232"/>
      <c r="D232"/>
    </row>
    <row r="233" spans="1:4" ht="15" customHeight="1">
      <c r="A233" s="82"/>
      <c r="B233"/>
      <c r="C233"/>
      <c r="D233"/>
    </row>
    <row r="234" spans="1:4" ht="15" customHeight="1">
      <c r="A234" s="82"/>
      <c r="B234"/>
      <c r="C234"/>
      <c r="D234"/>
    </row>
    <row r="235" spans="1:4" ht="15" customHeight="1">
      <c r="A235" s="82"/>
      <c r="B235"/>
      <c r="C235"/>
      <c r="D235"/>
    </row>
    <row r="236" spans="1:4" ht="15" customHeight="1">
      <c r="A236" s="82"/>
      <c r="B236"/>
      <c r="C236"/>
      <c r="D236"/>
    </row>
    <row r="237" spans="1:4" ht="15" customHeight="1">
      <c r="A237" s="82"/>
      <c r="B237"/>
      <c r="C237"/>
      <c r="D237"/>
    </row>
    <row r="238" spans="1:4" ht="15" customHeight="1">
      <c r="A238" s="82"/>
      <c r="B238"/>
      <c r="C238"/>
      <c r="D238"/>
    </row>
    <row r="239" spans="1:4" ht="15" customHeight="1">
      <c r="A239" s="82"/>
      <c r="B239"/>
      <c r="C239"/>
      <c r="D239"/>
    </row>
    <row r="240" spans="1:4" ht="15" customHeight="1">
      <c r="A240" s="82"/>
      <c r="B240"/>
      <c r="C240"/>
      <c r="D240"/>
    </row>
    <row r="241" spans="1:4" ht="15" customHeight="1">
      <c r="A241" s="82"/>
      <c r="B241"/>
      <c r="C241"/>
      <c r="D241"/>
    </row>
    <row r="242" spans="1:4" ht="15" customHeight="1">
      <c r="A242" s="82"/>
      <c r="B242"/>
      <c r="C242"/>
      <c r="D242"/>
    </row>
    <row r="243" spans="1:4" ht="15" customHeight="1">
      <c r="A243" s="82"/>
      <c r="B243"/>
      <c r="C243"/>
      <c r="D243"/>
    </row>
    <row r="244" spans="1:4" ht="15" customHeight="1">
      <c r="A244" s="82"/>
      <c r="B244"/>
      <c r="C244"/>
      <c r="D244"/>
    </row>
    <row r="245" spans="1:4" ht="15" customHeight="1">
      <c r="A245" s="82"/>
      <c r="B245"/>
      <c r="C245"/>
      <c r="D245"/>
    </row>
    <row r="246" spans="1:4" ht="15" customHeight="1">
      <c r="A246" s="82"/>
      <c r="B246"/>
      <c r="C246"/>
      <c r="D246"/>
    </row>
    <row r="247" spans="1:4" ht="15" customHeight="1">
      <c r="A247" s="82"/>
      <c r="B247"/>
      <c r="C247"/>
      <c r="D247"/>
    </row>
    <row r="248" spans="1:4" ht="15" customHeight="1">
      <c r="A248" s="82"/>
      <c r="B248"/>
      <c r="C248"/>
      <c r="D248"/>
    </row>
    <row r="249" spans="1:4" ht="15" customHeight="1">
      <c r="A249" s="82"/>
      <c r="B249"/>
      <c r="C249"/>
      <c r="D249"/>
    </row>
    <row r="250" spans="1:4" ht="15" customHeight="1">
      <c r="A250" s="82"/>
      <c r="B250"/>
      <c r="C250"/>
      <c r="D250"/>
    </row>
    <row r="251" spans="1:4" ht="15" customHeight="1">
      <c r="A251" s="82"/>
      <c r="B251"/>
      <c r="C251"/>
      <c r="D251"/>
    </row>
    <row r="252" spans="1:4" ht="15" customHeight="1">
      <c r="A252" s="82"/>
      <c r="B252"/>
      <c r="C252"/>
      <c r="D252"/>
    </row>
    <row r="253" spans="1:4" ht="15" customHeight="1">
      <c r="A253" s="82"/>
      <c r="B253"/>
      <c r="C253"/>
      <c r="D253"/>
    </row>
    <row r="254" spans="1:4" ht="15" customHeight="1">
      <c r="A254" s="82"/>
      <c r="B254"/>
      <c r="C254"/>
      <c r="D254"/>
    </row>
    <row r="255" spans="1:4" ht="15" customHeight="1">
      <c r="A255" s="82"/>
      <c r="B255"/>
      <c r="C255"/>
      <c r="D255"/>
    </row>
    <row r="256" spans="1:4" ht="15" customHeight="1">
      <c r="A256" s="82"/>
      <c r="B256"/>
      <c r="C256"/>
      <c r="D256"/>
    </row>
    <row r="257" spans="1:4" ht="15" customHeight="1">
      <c r="A257" s="82"/>
      <c r="B257"/>
      <c r="C257"/>
      <c r="D257"/>
    </row>
    <row r="258" spans="1:4" ht="15" customHeight="1">
      <c r="A258" s="82"/>
      <c r="B258"/>
      <c r="C258"/>
      <c r="D258"/>
    </row>
    <row r="259" spans="1:4" ht="15" customHeight="1">
      <c r="A259" s="82"/>
      <c r="B259"/>
      <c r="C259"/>
      <c r="D259"/>
    </row>
    <row r="260" spans="1:4" ht="15" customHeight="1">
      <c r="A260" s="82"/>
      <c r="B260"/>
      <c r="C260"/>
      <c r="D260"/>
    </row>
    <row r="261" spans="1:4" ht="15" customHeight="1">
      <c r="A261" s="82"/>
      <c r="B261"/>
      <c r="C261"/>
      <c r="D261"/>
    </row>
    <row r="262" spans="1:4" ht="15" customHeight="1">
      <c r="A262" s="82"/>
      <c r="B262"/>
      <c r="C262"/>
      <c r="D262"/>
    </row>
    <row r="263" spans="1:4" ht="15" customHeight="1">
      <c r="A263" s="82"/>
      <c r="B263"/>
      <c r="C263"/>
      <c r="D263"/>
    </row>
    <row r="264" spans="1:4" ht="15" customHeight="1">
      <c r="A264" s="82"/>
      <c r="B264"/>
      <c r="C264"/>
      <c r="D264"/>
    </row>
    <row r="265" spans="1:4" ht="15" customHeight="1">
      <c r="A265" s="82"/>
      <c r="B265"/>
      <c r="C265"/>
      <c r="D265"/>
    </row>
    <row r="266" spans="1:4" ht="15" customHeight="1">
      <c r="A266" s="82"/>
      <c r="B266"/>
      <c r="C266"/>
      <c r="D266"/>
    </row>
    <row r="267" spans="1:4" ht="15" customHeight="1">
      <c r="A267" s="82"/>
      <c r="B267"/>
      <c r="C267"/>
      <c r="D267"/>
    </row>
    <row r="268" spans="1:4" ht="15" customHeight="1">
      <c r="A268" s="82"/>
      <c r="B268"/>
      <c r="C268"/>
      <c r="D268"/>
    </row>
    <row r="269" spans="1:4" ht="15" customHeight="1">
      <c r="A269" s="82"/>
      <c r="B269"/>
      <c r="C269"/>
      <c r="D269"/>
    </row>
    <row r="270" spans="1:4" ht="15" customHeight="1">
      <c r="A270" s="82"/>
      <c r="B270"/>
      <c r="C270"/>
      <c r="D270"/>
    </row>
    <row r="271" spans="1:4" ht="15" customHeight="1">
      <c r="A271" s="82"/>
      <c r="B271"/>
      <c r="C271"/>
      <c r="D271"/>
    </row>
    <row r="272" spans="1:4" ht="15" customHeight="1">
      <c r="A272" s="82"/>
      <c r="B272"/>
      <c r="C272"/>
      <c r="D272"/>
    </row>
    <row r="273" spans="1:4" ht="15" customHeight="1">
      <c r="A273" s="82"/>
      <c r="B273"/>
      <c r="C273"/>
      <c r="D273"/>
    </row>
    <row r="274" spans="1:4" ht="15" customHeight="1">
      <c r="A274" s="82"/>
      <c r="B274"/>
      <c r="C274"/>
      <c r="D274"/>
    </row>
    <row r="275" spans="1:4" ht="15" customHeight="1">
      <c r="A275" s="82"/>
      <c r="B275"/>
      <c r="C275"/>
      <c r="D275"/>
    </row>
    <row r="276" spans="1:4" ht="15" customHeight="1">
      <c r="A276" s="82"/>
      <c r="B276"/>
      <c r="C276"/>
      <c r="D276"/>
    </row>
    <row r="277" spans="1:4" ht="15" customHeight="1">
      <c r="A277" s="82"/>
      <c r="B277"/>
      <c r="C277"/>
      <c r="D277"/>
    </row>
    <row r="278" spans="1:4" ht="15" customHeight="1">
      <c r="A278" s="82"/>
      <c r="B278"/>
      <c r="C278"/>
      <c r="D278"/>
    </row>
    <row r="279" spans="1:4" ht="15" customHeight="1">
      <c r="A279" s="82"/>
      <c r="B279"/>
      <c r="C279"/>
      <c r="D279"/>
    </row>
    <row r="280" spans="1:4" ht="15" customHeight="1">
      <c r="A280" s="82"/>
      <c r="B280"/>
      <c r="C280"/>
      <c r="D280"/>
    </row>
    <row r="281" spans="1:4" ht="15" customHeight="1">
      <c r="A281" s="82"/>
      <c r="B281"/>
      <c r="C281"/>
      <c r="D281"/>
    </row>
    <row r="282" spans="1:4" ht="15" customHeight="1">
      <c r="A282" s="82"/>
      <c r="B282"/>
      <c r="C282"/>
      <c r="D282"/>
    </row>
    <row r="283" spans="1:4" ht="15" customHeight="1">
      <c r="A283" s="82"/>
      <c r="B283"/>
      <c r="C283"/>
      <c r="D283"/>
    </row>
    <row r="284" spans="1:4" ht="15" customHeight="1">
      <c r="A284" s="82"/>
      <c r="B284"/>
      <c r="C284"/>
      <c r="D284"/>
    </row>
    <row r="285" spans="1:4" ht="15" customHeight="1">
      <c r="A285" s="82"/>
      <c r="B285"/>
      <c r="C285"/>
      <c r="D285"/>
    </row>
    <row r="286" spans="1:4" ht="15" customHeight="1">
      <c r="A286" s="82"/>
      <c r="B286"/>
      <c r="C286"/>
      <c r="D286"/>
    </row>
    <row r="287" spans="1:4" ht="15" customHeight="1">
      <c r="A287" s="82"/>
      <c r="B287"/>
      <c r="C287"/>
      <c r="D287"/>
    </row>
    <row r="288" spans="1:4" ht="15" customHeight="1">
      <c r="A288" s="82"/>
      <c r="B288"/>
      <c r="C288"/>
      <c r="D288"/>
    </row>
    <row r="289" spans="1:4" ht="15" customHeight="1">
      <c r="A289" s="82"/>
      <c r="B289"/>
      <c r="C289"/>
      <c r="D289"/>
    </row>
    <row r="290" spans="1:4" ht="15" customHeight="1">
      <c r="A290" s="82"/>
      <c r="B290"/>
      <c r="C290"/>
      <c r="D290"/>
    </row>
    <row r="291" spans="1:4" ht="15" customHeight="1">
      <c r="A291" s="82"/>
      <c r="B291"/>
      <c r="C291"/>
      <c r="D291"/>
    </row>
    <row r="292" spans="1:4" ht="15" customHeight="1">
      <c r="A292" s="82"/>
      <c r="B292"/>
      <c r="C292"/>
      <c r="D292"/>
    </row>
    <row r="293" spans="1:4" ht="15" customHeight="1">
      <c r="A293" s="82"/>
      <c r="B293"/>
      <c r="C293"/>
      <c r="D293"/>
    </row>
    <row r="294" spans="1:4" ht="15" customHeight="1">
      <c r="A294" s="82"/>
      <c r="B294"/>
      <c r="C294"/>
      <c r="D294"/>
    </row>
    <row r="295" spans="1:4" ht="15" customHeight="1">
      <c r="A295" s="82"/>
      <c r="B295"/>
      <c r="C295"/>
      <c r="D295"/>
    </row>
    <row r="296" spans="1:4" ht="15" customHeight="1">
      <c r="A296" s="82"/>
      <c r="B296"/>
      <c r="C296"/>
      <c r="D296"/>
    </row>
    <row r="297" spans="1:4" ht="15" customHeight="1">
      <c r="A297" s="82"/>
      <c r="B297"/>
      <c r="C297"/>
      <c r="D297"/>
    </row>
    <row r="298" spans="1:4" ht="15" customHeight="1">
      <c r="A298" s="82"/>
      <c r="B298"/>
      <c r="C298"/>
      <c r="D298"/>
    </row>
    <row r="299" spans="1:4" ht="15" customHeight="1">
      <c r="A299" s="82"/>
      <c r="B299"/>
      <c r="C299"/>
      <c r="D299"/>
    </row>
    <row r="300" spans="1:4" ht="15" customHeight="1">
      <c r="A300" s="82"/>
      <c r="B300"/>
      <c r="C300"/>
      <c r="D300"/>
    </row>
    <row r="301" spans="1:4" ht="15" customHeight="1">
      <c r="A301" s="82"/>
      <c r="B301"/>
      <c r="C301"/>
      <c r="D301"/>
    </row>
    <row r="302" spans="1:4" ht="15" customHeight="1">
      <c r="A302" s="82"/>
      <c r="B302"/>
      <c r="C302"/>
      <c r="D302"/>
    </row>
    <row r="303" spans="1:4" ht="15" customHeight="1">
      <c r="A303" s="82"/>
      <c r="B303"/>
      <c r="C303"/>
      <c r="D303"/>
    </row>
    <row r="304" spans="1:4" ht="15" customHeight="1">
      <c r="A304" s="82"/>
      <c r="B304"/>
      <c r="C304"/>
      <c r="D304"/>
    </row>
    <row r="305" spans="1:4" ht="15" customHeight="1">
      <c r="A305" s="82"/>
      <c r="B305"/>
      <c r="C305"/>
      <c r="D305"/>
    </row>
    <row r="306" spans="1:4" ht="15" customHeight="1">
      <c r="A306" s="82"/>
      <c r="B306"/>
      <c r="C306"/>
      <c r="D306"/>
    </row>
    <row r="307" spans="1:4" ht="15" customHeight="1">
      <c r="A307" s="82"/>
      <c r="B307"/>
      <c r="C307"/>
      <c r="D307"/>
    </row>
    <row r="308" spans="1:4" ht="15" customHeight="1">
      <c r="A308" s="82"/>
      <c r="B308"/>
      <c r="C308"/>
      <c r="D308"/>
    </row>
    <row r="309" spans="1:4" ht="15" customHeight="1">
      <c r="A309" s="82"/>
      <c r="B309"/>
      <c r="C309"/>
      <c r="D309"/>
    </row>
    <row r="310" spans="1:4" ht="15" customHeight="1">
      <c r="A310" s="82"/>
      <c r="B310"/>
      <c r="C310"/>
      <c r="D310"/>
    </row>
    <row r="311" spans="1:4" ht="15" customHeight="1">
      <c r="A311" s="82"/>
      <c r="B311"/>
      <c r="C311"/>
      <c r="D311"/>
    </row>
    <row r="312" spans="1:4" ht="15" customHeight="1">
      <c r="A312" s="82"/>
      <c r="B312"/>
      <c r="C312"/>
      <c r="D312"/>
    </row>
    <row r="313" spans="1:4" ht="15" customHeight="1">
      <c r="A313" s="82"/>
      <c r="B313"/>
      <c r="C313"/>
      <c r="D313"/>
    </row>
    <row r="314" spans="1:4" ht="15" customHeight="1">
      <c r="A314" s="82"/>
      <c r="B314"/>
      <c r="C314"/>
      <c r="D314"/>
    </row>
    <row r="315" spans="1:4" ht="15" customHeight="1">
      <c r="A315" s="82"/>
      <c r="B315"/>
      <c r="C315"/>
      <c r="D315"/>
    </row>
    <row r="316" spans="1:4" ht="15" customHeight="1">
      <c r="A316" s="82"/>
      <c r="B316"/>
      <c r="C316"/>
      <c r="D316"/>
    </row>
    <row r="317" spans="1:4" ht="15" customHeight="1">
      <c r="A317" s="82"/>
      <c r="B317"/>
      <c r="C317"/>
      <c r="D317"/>
    </row>
    <row r="318" spans="1:4" ht="15" customHeight="1">
      <c r="A318" s="82"/>
      <c r="B318"/>
      <c r="C318"/>
      <c r="D318"/>
    </row>
    <row r="319" spans="1:4" ht="15" customHeight="1">
      <c r="A319" s="82"/>
      <c r="B319"/>
      <c r="C319"/>
      <c r="D319"/>
    </row>
    <row r="320" spans="1:4" ht="15" customHeight="1">
      <c r="A320" s="82"/>
      <c r="B320"/>
      <c r="C320"/>
      <c r="D320"/>
    </row>
    <row r="321" spans="1:4" ht="15" customHeight="1">
      <c r="A321" s="82"/>
      <c r="B321"/>
      <c r="C321"/>
      <c r="D321"/>
    </row>
    <row r="322" spans="1:4" ht="15" customHeight="1">
      <c r="A322" s="82"/>
      <c r="B322"/>
      <c r="C322"/>
      <c r="D322"/>
    </row>
    <row r="323" spans="1:4" ht="15" customHeight="1">
      <c r="A323" s="82"/>
      <c r="B323"/>
      <c r="C323"/>
      <c r="D323"/>
    </row>
    <row r="324" spans="1:4" ht="15" customHeight="1">
      <c r="A324" s="82"/>
      <c r="B324"/>
      <c r="C324"/>
      <c r="D324"/>
    </row>
    <row r="325" spans="1:4" ht="15" customHeight="1">
      <c r="A325" s="82"/>
      <c r="B325"/>
      <c r="C325"/>
      <c r="D325"/>
    </row>
    <row r="326" spans="1:4" ht="15" customHeight="1">
      <c r="A326" s="82"/>
      <c r="B326"/>
      <c r="C326"/>
      <c r="D326"/>
    </row>
    <row r="327" spans="1:4" ht="15" customHeight="1">
      <c r="A327" s="82"/>
      <c r="B327"/>
      <c r="C327"/>
      <c r="D327"/>
    </row>
    <row r="328" spans="1:4" ht="15" customHeight="1">
      <c r="A328" s="82"/>
      <c r="B328"/>
      <c r="C328"/>
      <c r="D328"/>
    </row>
    <row r="329" spans="1:4" ht="15" customHeight="1">
      <c r="A329" s="82"/>
      <c r="B329"/>
      <c r="C329"/>
      <c r="D329"/>
    </row>
    <row r="330" spans="1:4" ht="15" customHeight="1">
      <c r="A330" s="82"/>
      <c r="B330"/>
      <c r="C330"/>
      <c r="D330"/>
    </row>
    <row r="331" spans="1:4" ht="15" customHeight="1">
      <c r="A331" s="82"/>
      <c r="B331"/>
      <c r="C331"/>
      <c r="D331"/>
    </row>
    <row r="332" spans="1:4" ht="15" customHeight="1">
      <c r="A332" s="82"/>
      <c r="B332"/>
      <c r="C332"/>
      <c r="D332"/>
    </row>
    <row r="333" spans="1:4" ht="15" customHeight="1">
      <c r="A333" s="82"/>
      <c r="B333"/>
      <c r="C333"/>
      <c r="D333"/>
    </row>
    <row r="334" spans="1:4" ht="15" customHeight="1">
      <c r="A334" s="82"/>
      <c r="B334"/>
      <c r="C334"/>
      <c r="D334"/>
    </row>
    <row r="335" spans="1:4" ht="15" customHeight="1">
      <c r="A335" s="82"/>
      <c r="B335"/>
      <c r="C335"/>
      <c r="D335"/>
    </row>
    <row r="336" spans="1:4" ht="15" customHeight="1">
      <c r="A336" s="82"/>
      <c r="B336"/>
      <c r="C336"/>
      <c r="D336"/>
    </row>
    <row r="337" spans="1:4" ht="15" customHeight="1">
      <c r="A337" s="82"/>
      <c r="B337"/>
      <c r="C337"/>
      <c r="D337"/>
    </row>
    <row r="338" spans="1:4" ht="15" customHeight="1">
      <c r="A338" s="82"/>
      <c r="B338"/>
      <c r="C338"/>
      <c r="D338"/>
    </row>
    <row r="339" spans="1:4" ht="15" customHeight="1">
      <c r="A339" s="82"/>
      <c r="B339"/>
      <c r="C339"/>
      <c r="D339"/>
    </row>
    <row r="340" spans="1:4" ht="15" customHeight="1">
      <c r="A340" s="82"/>
      <c r="B340"/>
      <c r="C340"/>
      <c r="D340"/>
    </row>
    <row r="341" spans="1:4" ht="15" customHeight="1">
      <c r="A341" s="82"/>
      <c r="B341"/>
      <c r="C341"/>
      <c r="D341"/>
    </row>
    <row r="342" spans="1:4" ht="15" customHeight="1">
      <c r="A342" s="82"/>
      <c r="B342"/>
      <c r="C342"/>
      <c r="D342"/>
    </row>
    <row r="343" spans="1:4" ht="15" customHeight="1">
      <c r="A343" s="82"/>
      <c r="B343"/>
      <c r="C343"/>
      <c r="D343"/>
    </row>
    <row r="344" spans="1:4" ht="15" customHeight="1">
      <c r="A344" s="82"/>
      <c r="B344"/>
      <c r="C344"/>
      <c r="D344"/>
    </row>
    <row r="345" spans="1:4" ht="15" customHeight="1">
      <c r="A345" s="82"/>
      <c r="B345"/>
      <c r="C345"/>
      <c r="D345"/>
    </row>
    <row r="346" spans="1:4" ht="15" customHeight="1">
      <c r="A346" s="82"/>
      <c r="B346"/>
      <c r="C346"/>
      <c r="D346"/>
    </row>
    <row r="347" spans="1:4" ht="15" customHeight="1">
      <c r="A347" s="82"/>
      <c r="B347"/>
      <c r="C347"/>
      <c r="D347"/>
    </row>
    <row r="348" spans="1:4" ht="15" customHeight="1">
      <c r="A348" s="82"/>
      <c r="B348"/>
      <c r="C348"/>
      <c r="D348"/>
    </row>
    <row r="349" spans="1:4" ht="15" customHeight="1">
      <c r="A349" s="82"/>
      <c r="B349"/>
      <c r="C349"/>
      <c r="D349"/>
    </row>
    <row r="350" spans="1:4" ht="15" customHeight="1">
      <c r="A350" s="82"/>
      <c r="B350"/>
      <c r="C350"/>
      <c r="D350"/>
    </row>
    <row r="351" spans="1:4" ht="15" customHeight="1">
      <c r="A351" s="82"/>
      <c r="B351"/>
      <c r="C351"/>
      <c r="D351"/>
    </row>
    <row r="352" spans="1:4" ht="15" customHeight="1">
      <c r="A352" s="82"/>
      <c r="B352"/>
      <c r="C352"/>
      <c r="D352"/>
    </row>
    <row r="353" spans="1:4" ht="15" customHeight="1">
      <c r="A353" s="82"/>
      <c r="B353"/>
      <c r="C353"/>
      <c r="D353"/>
    </row>
    <row r="354" spans="1:4" ht="15" customHeight="1">
      <c r="A354" s="82"/>
      <c r="B354"/>
      <c r="C354"/>
      <c r="D354"/>
    </row>
    <row r="355" spans="1:4" ht="15" customHeight="1">
      <c r="A355" s="82"/>
      <c r="B355"/>
      <c r="C355"/>
      <c r="D355"/>
    </row>
    <row r="356" spans="1:4" ht="15" customHeight="1">
      <c r="A356" s="82"/>
      <c r="B356"/>
      <c r="C356"/>
      <c r="D356"/>
    </row>
    <row r="357" spans="1:4" ht="15" customHeight="1">
      <c r="A357" s="82"/>
      <c r="B357"/>
      <c r="C357"/>
      <c r="D357"/>
    </row>
    <row r="358" spans="1:4" ht="15" customHeight="1">
      <c r="A358" s="82"/>
      <c r="B358"/>
      <c r="C358"/>
      <c r="D358"/>
    </row>
    <row r="359" spans="1:4" ht="15" customHeight="1">
      <c r="A359" s="82"/>
      <c r="B359"/>
      <c r="C359"/>
      <c r="D359"/>
    </row>
    <row r="360" spans="1:4" ht="15" customHeight="1">
      <c r="A360" s="82"/>
      <c r="B360"/>
      <c r="C360"/>
      <c r="D360"/>
    </row>
    <row r="361" spans="1:4" ht="15" customHeight="1">
      <c r="A361" s="82"/>
      <c r="B361"/>
      <c r="C361"/>
      <c r="D361"/>
    </row>
    <row r="362" spans="1:4" ht="15" customHeight="1">
      <c r="A362" s="82"/>
      <c r="B362"/>
      <c r="C362"/>
      <c r="D362"/>
    </row>
    <row r="363" spans="1:4" ht="15" customHeight="1">
      <c r="A363" s="82"/>
      <c r="B363"/>
      <c r="C363"/>
      <c r="D363"/>
    </row>
    <row r="364" spans="1:4" ht="15" customHeight="1">
      <c r="A364" s="82"/>
      <c r="B364"/>
      <c r="C364"/>
      <c r="D364"/>
    </row>
    <row r="365" spans="1:4" ht="15" customHeight="1">
      <c r="A365" s="82"/>
      <c r="B365"/>
      <c r="C365"/>
      <c r="D365"/>
    </row>
    <row r="366" spans="1:4" ht="15" customHeight="1">
      <c r="A366" s="82"/>
      <c r="B366"/>
      <c r="C366"/>
      <c r="D366"/>
    </row>
    <row r="367" spans="1:4" ht="15" customHeight="1">
      <c r="A367" s="82"/>
      <c r="B367"/>
      <c r="C367"/>
      <c r="D367"/>
    </row>
    <row r="368" spans="1:4" ht="15" customHeight="1">
      <c r="A368" s="82"/>
      <c r="B368"/>
      <c r="C368"/>
      <c r="D368"/>
    </row>
    <row r="369" spans="1:4" ht="15" customHeight="1">
      <c r="A369" s="82"/>
      <c r="B369"/>
      <c r="C369"/>
      <c r="D369"/>
    </row>
    <row r="370" spans="1:4" ht="15" customHeight="1">
      <c r="A370" s="82"/>
      <c r="B370"/>
      <c r="C370"/>
      <c r="D370"/>
    </row>
    <row r="371" spans="1:4" ht="15" customHeight="1">
      <c r="A371" s="82"/>
      <c r="B371"/>
      <c r="C371"/>
      <c r="D371"/>
    </row>
    <row r="372" spans="1:4" ht="15" customHeight="1">
      <c r="A372" s="82"/>
      <c r="B372"/>
      <c r="C372"/>
      <c r="D372"/>
    </row>
    <row r="373" spans="1:4" ht="15" customHeight="1">
      <c r="A373" s="82"/>
      <c r="B373"/>
      <c r="C373"/>
      <c r="D373"/>
    </row>
    <row r="374" spans="1:4" ht="15" customHeight="1">
      <c r="A374" s="82"/>
      <c r="B374"/>
      <c r="C374"/>
      <c r="D374"/>
    </row>
    <row r="375" spans="1:4" ht="15" customHeight="1">
      <c r="A375" s="82"/>
      <c r="B375"/>
      <c r="C375"/>
      <c r="D375"/>
    </row>
    <row r="376" spans="1:4" ht="15" customHeight="1">
      <c r="A376" s="82"/>
      <c r="B376"/>
      <c r="C376"/>
      <c r="D376"/>
    </row>
    <row r="377" spans="1:4" ht="15" customHeight="1">
      <c r="A377" s="82"/>
      <c r="B377"/>
      <c r="C377"/>
      <c r="D377"/>
    </row>
    <row r="378" spans="1:4" ht="15" customHeight="1">
      <c r="A378" s="82"/>
      <c r="B378"/>
      <c r="C378"/>
      <c r="D378"/>
    </row>
    <row r="379" spans="1:4" ht="15" customHeight="1">
      <c r="A379" s="82"/>
      <c r="B379"/>
      <c r="C379"/>
      <c r="D379"/>
    </row>
    <row r="380" spans="1:4" ht="15" customHeight="1">
      <c r="A380" s="82"/>
      <c r="B380"/>
      <c r="C380"/>
      <c r="D380"/>
    </row>
    <row r="381" spans="1:4" ht="15" customHeight="1">
      <c r="A381" s="82"/>
      <c r="B381"/>
      <c r="C381"/>
      <c r="D381"/>
    </row>
    <row r="382" spans="1:4" ht="15" customHeight="1">
      <c r="A382" s="82"/>
      <c r="B382"/>
      <c r="C382"/>
      <c r="D382"/>
    </row>
    <row r="383" spans="1:4" ht="15" customHeight="1">
      <c r="A383" s="82"/>
      <c r="B383"/>
      <c r="C383"/>
      <c r="D383"/>
    </row>
    <row r="384" spans="1:4" ht="15" customHeight="1">
      <c r="A384" s="82"/>
      <c r="B384"/>
      <c r="C384"/>
      <c r="D384"/>
    </row>
    <row r="385" spans="1:4" ht="15" customHeight="1">
      <c r="A385" s="82"/>
      <c r="B385"/>
      <c r="C385"/>
      <c r="D385"/>
    </row>
    <row r="386" spans="1:4" ht="15" customHeight="1">
      <c r="A386" s="82"/>
      <c r="B386"/>
      <c r="C386"/>
      <c r="D386"/>
    </row>
    <row r="387" spans="1:4" ht="15" customHeight="1">
      <c r="A387" s="82"/>
      <c r="B387"/>
      <c r="C387"/>
      <c r="D387"/>
    </row>
    <row r="388" spans="1:4" ht="15" customHeight="1">
      <c r="A388" s="82"/>
      <c r="B388"/>
      <c r="C388"/>
      <c r="D388"/>
    </row>
    <row r="389" spans="1:4" ht="15" customHeight="1">
      <c r="A389" s="82"/>
      <c r="B389"/>
      <c r="C389"/>
      <c r="D389"/>
    </row>
    <row r="390" spans="1:4" ht="15" customHeight="1">
      <c r="A390" s="82"/>
      <c r="B390"/>
      <c r="C390"/>
      <c r="D390"/>
    </row>
    <row r="391" spans="1:4" ht="15" customHeight="1">
      <c r="A391" s="82"/>
      <c r="B391"/>
      <c r="C391"/>
      <c r="D391"/>
    </row>
    <row r="392" spans="1:4" ht="15" customHeight="1">
      <c r="A392" s="82"/>
      <c r="B392"/>
      <c r="C392"/>
      <c r="D392"/>
    </row>
    <row r="393" spans="1:4" ht="15" customHeight="1">
      <c r="A393" s="82"/>
      <c r="B393"/>
      <c r="C393"/>
      <c r="D393"/>
    </row>
    <row r="394" spans="1:4" ht="15" customHeight="1">
      <c r="A394" s="82"/>
      <c r="B394"/>
      <c r="C394"/>
      <c r="D394"/>
    </row>
    <row r="395" spans="1:4" ht="15" customHeight="1">
      <c r="A395" s="82"/>
      <c r="B395"/>
      <c r="C395"/>
      <c r="D395"/>
    </row>
    <row r="396" spans="1:4" ht="15" customHeight="1">
      <c r="A396" s="82"/>
      <c r="B396"/>
      <c r="C396"/>
      <c r="D396"/>
    </row>
    <row r="397" spans="1:4" ht="15" customHeight="1">
      <c r="A397" s="82"/>
      <c r="B397"/>
      <c r="C397"/>
      <c r="D397"/>
    </row>
    <row r="398" spans="1:4" ht="15" customHeight="1">
      <c r="A398" s="82"/>
      <c r="B398"/>
      <c r="C398"/>
      <c r="D398"/>
    </row>
    <row r="399" spans="1:4" ht="15" customHeight="1">
      <c r="A399" s="82"/>
      <c r="B399"/>
      <c r="C399"/>
      <c r="D399"/>
    </row>
    <row r="400" spans="1:4" ht="15" customHeight="1">
      <c r="A400" s="82"/>
      <c r="B400"/>
      <c r="C400"/>
      <c r="D400"/>
    </row>
    <row r="401" spans="1:4" ht="15" customHeight="1">
      <c r="A401" s="82"/>
      <c r="B401"/>
      <c r="C401"/>
      <c r="D401"/>
    </row>
    <row r="402" spans="1:4" ht="15" customHeight="1">
      <c r="A402" s="82"/>
      <c r="B402"/>
      <c r="C402"/>
      <c r="D402"/>
    </row>
    <row r="403" spans="1:4" ht="15" customHeight="1">
      <c r="A403" s="82"/>
      <c r="B403"/>
      <c r="C403"/>
      <c r="D403"/>
    </row>
    <row r="404" spans="1:4" ht="15" customHeight="1">
      <c r="A404" s="82"/>
      <c r="B404"/>
      <c r="C404"/>
      <c r="D404"/>
    </row>
    <row r="405" spans="1:4" ht="15" customHeight="1">
      <c r="A405" s="82"/>
      <c r="B405"/>
      <c r="C405"/>
      <c r="D405"/>
    </row>
    <row r="406" spans="1:4" ht="15" customHeight="1">
      <c r="A406" s="82"/>
      <c r="B406"/>
      <c r="C406"/>
      <c r="D406"/>
    </row>
    <row r="407" spans="1:4" ht="15" customHeight="1">
      <c r="A407" s="82"/>
      <c r="B407"/>
      <c r="C407"/>
      <c r="D407"/>
    </row>
    <row r="408" spans="1:4" ht="15" customHeight="1">
      <c r="A408" s="82"/>
      <c r="B408"/>
      <c r="C408"/>
      <c r="D408"/>
    </row>
    <row r="409" spans="1:4" ht="15" customHeight="1">
      <c r="A409" s="82"/>
      <c r="B409"/>
      <c r="C409"/>
      <c r="D409"/>
    </row>
    <row r="410" spans="1:4" ht="15" customHeight="1">
      <c r="A410" s="82"/>
      <c r="B410"/>
      <c r="C410"/>
      <c r="D410"/>
    </row>
    <row r="411" spans="1:4" ht="15" customHeight="1">
      <c r="A411" s="82"/>
      <c r="B411"/>
      <c r="C411"/>
      <c r="D411"/>
    </row>
    <row r="412" spans="1:4" ht="15" customHeight="1">
      <c r="A412" s="82"/>
      <c r="B412"/>
      <c r="C412"/>
      <c r="D412"/>
    </row>
    <row r="413" spans="1:4" ht="15" customHeight="1">
      <c r="A413" s="82"/>
      <c r="B413"/>
      <c r="C413"/>
      <c r="D413"/>
    </row>
    <row r="414" spans="1:4" ht="15" customHeight="1">
      <c r="A414" s="82"/>
      <c r="B414"/>
      <c r="C414"/>
      <c r="D414"/>
    </row>
    <row r="415" spans="1:4" ht="15" customHeight="1">
      <c r="A415" s="82"/>
      <c r="B415"/>
      <c r="C415"/>
      <c r="D415"/>
    </row>
    <row r="416" spans="1:4" ht="15" customHeight="1">
      <c r="A416" s="82"/>
      <c r="B416"/>
      <c r="C416"/>
      <c r="D416"/>
    </row>
    <row r="417" spans="1:4" ht="15" customHeight="1">
      <c r="A417" s="82"/>
      <c r="B417"/>
      <c r="C417"/>
      <c r="D417"/>
    </row>
    <row r="418" spans="1:4" ht="15" customHeight="1">
      <c r="A418" s="82"/>
      <c r="B418"/>
      <c r="C418"/>
      <c r="D418"/>
    </row>
    <row r="419" spans="1:4" ht="15" customHeight="1">
      <c r="A419" s="82"/>
      <c r="B419"/>
      <c r="C419"/>
      <c r="D419"/>
    </row>
    <row r="420" spans="1:4" ht="15" customHeight="1">
      <c r="A420" s="82"/>
      <c r="B420"/>
      <c r="C420"/>
      <c r="D420"/>
    </row>
    <row r="421" spans="1:4" ht="15" customHeight="1">
      <c r="A421" s="82"/>
      <c r="B421"/>
      <c r="C421"/>
      <c r="D421"/>
    </row>
    <row r="422" spans="1:4" ht="15" customHeight="1">
      <c r="A422" s="82"/>
      <c r="B422"/>
      <c r="C422"/>
      <c r="D422"/>
    </row>
    <row r="423" spans="1:4" ht="15" customHeight="1">
      <c r="A423" s="82"/>
      <c r="B423"/>
      <c r="C423"/>
      <c r="D423"/>
    </row>
    <row r="424" spans="1:4" ht="15" customHeight="1">
      <c r="A424" s="82"/>
      <c r="B424"/>
      <c r="C424"/>
      <c r="D424"/>
    </row>
    <row r="425" spans="1:4" ht="15" customHeight="1">
      <c r="A425" s="82"/>
      <c r="B425"/>
      <c r="C425"/>
      <c r="D425"/>
    </row>
    <row r="426" spans="1:4" ht="15" customHeight="1">
      <c r="A426" s="82"/>
      <c r="B426"/>
      <c r="C426"/>
      <c r="D426"/>
    </row>
    <row r="427" spans="1:4" ht="15" customHeight="1">
      <c r="A427" s="82"/>
      <c r="B427"/>
      <c r="C427"/>
      <c r="D427"/>
    </row>
    <row r="428" spans="1:4" ht="15" customHeight="1">
      <c r="A428" s="82"/>
      <c r="B428"/>
      <c r="C428"/>
      <c r="D428"/>
    </row>
    <row r="429" spans="1:4" ht="15" customHeight="1">
      <c r="A429" s="82"/>
      <c r="B429"/>
      <c r="C429"/>
      <c r="D429"/>
    </row>
    <row r="430" spans="1:4" ht="15" customHeight="1">
      <c r="A430" s="82"/>
      <c r="B430"/>
      <c r="C430"/>
      <c r="D430"/>
    </row>
    <row r="431" spans="1:4" ht="15" customHeight="1">
      <c r="A431" s="82"/>
      <c r="B431"/>
      <c r="C431"/>
      <c r="D431"/>
    </row>
    <row r="432" spans="1:4" ht="15" customHeight="1">
      <c r="A432" s="82"/>
      <c r="B432"/>
      <c r="C432"/>
      <c r="D432"/>
    </row>
    <row r="433" spans="1:4" ht="15" customHeight="1">
      <c r="A433" s="82"/>
      <c r="B433"/>
      <c r="C433"/>
      <c r="D433"/>
    </row>
    <row r="434" spans="1:4" ht="15" customHeight="1">
      <c r="A434" s="82"/>
      <c r="B434"/>
      <c r="C434"/>
      <c r="D434"/>
    </row>
    <row r="435" spans="1:4" ht="15" customHeight="1">
      <c r="A435" s="82"/>
      <c r="B435"/>
      <c r="C435"/>
      <c r="D435"/>
    </row>
    <row r="436" spans="1:4" ht="15" customHeight="1">
      <c r="A436" s="82"/>
      <c r="B436"/>
      <c r="C436"/>
      <c r="D436"/>
    </row>
    <row r="437" spans="1:4" ht="15" customHeight="1">
      <c r="A437" s="82"/>
      <c r="B437"/>
      <c r="C437"/>
      <c r="D437"/>
    </row>
    <row r="438" spans="1:4" ht="15" customHeight="1">
      <c r="A438" s="82"/>
      <c r="B438"/>
      <c r="C438"/>
      <c r="D438"/>
    </row>
    <row r="439" spans="1:4" ht="15" customHeight="1">
      <c r="A439" s="82"/>
      <c r="B439"/>
      <c r="C439"/>
      <c r="D439"/>
    </row>
    <row r="440" spans="1:4" ht="15" customHeight="1">
      <c r="A440" s="82"/>
      <c r="B440"/>
      <c r="C440"/>
      <c r="D440"/>
    </row>
    <row r="441" spans="1:4" ht="15" customHeight="1">
      <c r="A441" s="82"/>
      <c r="B441"/>
      <c r="C441"/>
      <c r="D441"/>
    </row>
    <row r="442" spans="1:4" ht="15" customHeight="1">
      <c r="A442" s="82"/>
      <c r="B442"/>
      <c r="C442"/>
      <c r="D442"/>
    </row>
    <row r="443" spans="1:4" ht="15" customHeight="1">
      <c r="A443" s="82"/>
      <c r="B443"/>
      <c r="C443"/>
      <c r="D443"/>
    </row>
    <row r="444" spans="1:4" ht="15" customHeight="1">
      <c r="A444" s="82"/>
      <c r="B444"/>
      <c r="C444"/>
      <c r="D444"/>
    </row>
    <row r="445" spans="1:4" ht="15" customHeight="1">
      <c r="A445" s="82"/>
      <c r="B445"/>
      <c r="C445"/>
      <c r="D445"/>
    </row>
    <row r="446" spans="1:4" ht="15" customHeight="1">
      <c r="A446" s="82"/>
      <c r="B446"/>
      <c r="C446"/>
      <c r="D446"/>
    </row>
    <row r="447" spans="1:4" ht="15" customHeight="1">
      <c r="A447" s="82"/>
      <c r="B447"/>
      <c r="C447"/>
      <c r="D447"/>
    </row>
    <row r="448" spans="1:4" ht="15" customHeight="1">
      <c r="A448" s="82"/>
      <c r="B448"/>
      <c r="C448"/>
      <c r="D448"/>
    </row>
    <row r="449" spans="1:4" ht="15" customHeight="1">
      <c r="A449" s="82"/>
      <c r="B449"/>
      <c r="C449"/>
      <c r="D449"/>
    </row>
    <row r="450" spans="1:4" ht="15" customHeight="1">
      <c r="A450" s="82"/>
      <c r="B450"/>
      <c r="C450"/>
      <c r="D450"/>
    </row>
    <row r="451" spans="1:4" ht="15" customHeight="1">
      <c r="A451" s="82"/>
      <c r="B451"/>
      <c r="C451"/>
      <c r="D451"/>
    </row>
    <row r="452" spans="1:4" ht="15" customHeight="1">
      <c r="A452" s="82"/>
      <c r="B452"/>
      <c r="C452"/>
      <c r="D452"/>
    </row>
    <row r="453" spans="1:4" ht="15" customHeight="1">
      <c r="A453" s="82"/>
      <c r="B453"/>
      <c r="C453"/>
      <c r="D453"/>
    </row>
    <row r="454" spans="1:4" ht="15" customHeight="1">
      <c r="A454" s="82"/>
      <c r="B454"/>
      <c r="C454"/>
      <c r="D454"/>
    </row>
    <row r="455" spans="1:4" ht="15" customHeight="1">
      <c r="A455" s="82"/>
      <c r="B455"/>
      <c r="C455"/>
      <c r="D455"/>
    </row>
    <row r="456" spans="1:4" ht="15" customHeight="1">
      <c r="A456" s="82"/>
      <c r="B456"/>
      <c r="C456"/>
      <c r="D456"/>
    </row>
    <row r="457" spans="1:4" ht="15" customHeight="1">
      <c r="A457" s="82"/>
      <c r="B457"/>
      <c r="C457"/>
      <c r="D457"/>
    </row>
    <row r="458" spans="1:4" ht="15" customHeight="1">
      <c r="A458" s="82"/>
      <c r="B458"/>
      <c r="C458"/>
      <c r="D458"/>
    </row>
    <row r="459" spans="1:4" ht="15" customHeight="1">
      <c r="A459" s="82"/>
      <c r="B459"/>
      <c r="C459"/>
      <c r="D459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EE1E0-CB16-4AC2-BAF0-B4288BA4B8CB}"/>
</file>

<file path=customXml/itemProps2.xml><?xml version="1.0" encoding="utf-8"?>
<ds:datastoreItem xmlns:ds="http://schemas.openxmlformats.org/officeDocument/2006/customXml" ds:itemID="{D169A8B2-3CE6-4C4B-AB9E-F83874CC7589}"/>
</file>

<file path=customXml/itemProps3.xml><?xml version="1.0" encoding="utf-8"?>
<ds:datastoreItem xmlns:ds="http://schemas.openxmlformats.org/officeDocument/2006/customXml" ds:itemID="{BAB05D98-5125-4D8E-892A-43EFF9706F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 training</dc:creator>
  <cp:keywords/>
  <dc:description/>
  <cp:lastModifiedBy>Sophie Harrup</cp:lastModifiedBy>
  <cp:revision/>
  <dcterms:created xsi:type="dcterms:W3CDTF">2016-02-03T14:06:14Z</dcterms:created>
  <dcterms:modified xsi:type="dcterms:W3CDTF">2024-12-18T15:24:18Z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