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Felix Challenges/7730 Felix Synergies Challenge - Intermediate/eLearning/AJ Recordings/2. Expected Synergies/"/>
    </mc:Choice>
  </mc:AlternateContent>
  <xr:revisionPtr revIDLastSave="0" documentId="8_{BE1056B5-CAE0-4956-A6C3-205A133DB9AA}" xr6:coauthVersionLast="47" xr6:coauthVersionMax="47" xr10:uidLastSave="{00000000-0000-0000-0000-000000000000}"/>
  <bookViews>
    <workbookView xWindow="-108" yWindow="-108" windowWidth="23256" windowHeight="12816" xr2:uid="{00000000-000D-0000-FFFF-FFFF00000000}"/>
  </bookViews>
  <sheets>
    <sheet name="Welcome" sheetId="1" r:id="rId1"/>
    <sheet name="Info" sheetId="6" r:id="rId2"/>
    <sheet name="Activity" sheetId="2" r:id="rId3"/>
  </sheets>
  <definedNames>
    <definedName name="_xlnm.Print_Area" localSheetId="2">Activity!$A$1:$Q$111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2" l="1"/>
  <c r="D39" i="2" s="1"/>
  <c r="D36" i="2"/>
  <c r="D26" i="2"/>
  <c r="D32" i="2" s="1"/>
  <c r="D37" i="2" l="1"/>
  <c r="D41" i="2" s="1"/>
  <c r="C26" i="2" l="1"/>
  <c r="C32" i="2" l="1"/>
  <c r="C37" i="2" l="1"/>
  <c r="C41" i="2" s="1"/>
  <c r="A7" i="1" l="1"/>
  <c r="A1" i="6" l="1"/>
  <c r="A1" i="2" s="1"/>
</calcChain>
</file>

<file path=xl/sharedStrings.xml><?xml version="1.0" encoding="utf-8"?>
<sst xmlns="http://schemas.openxmlformats.org/spreadsheetml/2006/main" count="90" uniqueCount="72">
  <si>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</si>
  <si>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</si>
  <si>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</si>
  <si>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</si>
  <si>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</si>
  <si>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</si>
  <si>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</si>
  <si>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</si>
  <si>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</si>
  <si>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</si>
  <si>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</si>
  <si>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</si>
  <si>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</si>
  <si>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</si>
  <si>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</si>
  <si>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</si>
  <si>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End</t>
  </si>
  <si>
    <t>Tryout Information</t>
  </si>
  <si>
    <t>Revenue</t>
  </si>
  <si>
    <t>EBITDA</t>
  </si>
  <si>
    <t>USD</t>
  </si>
  <si>
    <t>Millions</t>
  </si>
  <si>
    <t>Analog Devices</t>
  </si>
  <si>
    <t>Synergy Analysis</t>
  </si>
  <si>
    <t>Felix Synergies Challenge</t>
  </si>
  <si>
    <t>Use this press release to answer the following questions.</t>
  </si>
  <si>
    <t>What synergies are expected by management and what is the time frame for these synergies?</t>
  </si>
  <si>
    <t>What is the expected source of these synergies?</t>
  </si>
  <si>
    <t>Acquisition related transaction costs</t>
  </si>
  <si>
    <t>Charitable foundation contribution</t>
  </si>
  <si>
    <t>Restructuring expenses</t>
  </si>
  <si>
    <t>EBIT</t>
  </si>
  <si>
    <t xml:space="preserve">Depreciation </t>
  </si>
  <si>
    <t>Maxim</t>
  </si>
  <si>
    <t>Gross Profit</t>
  </si>
  <si>
    <t>Cost of sales</t>
  </si>
  <si>
    <t>Research and development</t>
  </si>
  <si>
    <t>Operating profit</t>
  </si>
  <si>
    <t>Amortization of intangible assets</t>
  </si>
  <si>
    <t>Other income/expense</t>
  </si>
  <si>
    <t>Non-recurring expenses</t>
  </si>
  <si>
    <t>Amortization included in cost of goods sold</t>
  </si>
  <si>
    <t>Amortization included in operating expenses</t>
  </si>
  <si>
    <t>LTM 31/07/2021</t>
  </si>
  <si>
    <t>Y/E 26/06/2021</t>
  </si>
  <si>
    <t>Selling, general and admin costs</t>
  </si>
  <si>
    <t>What are synergies as a % of the target's LTM revenues?</t>
  </si>
  <si>
    <t>Comments on any likely sources of synergies:</t>
  </si>
  <si>
    <t>Analog Devices (ticker: ADI) announced its acquisition of Maxim Integrated in July 2020. The transaction completed in August 2021.</t>
  </si>
  <si>
    <t>Note that references to 'acquisition related expenses' relate to amortization on acquisition intangibles, so are assumed to be a recurring operating expense.</t>
  </si>
  <si>
    <t>Challenge Activity</t>
  </si>
  <si>
    <t>Reported Synergies</t>
  </si>
  <si>
    <t xml:space="preserve">You are provided with annual data for Analog Devices and Maxim Integrated, just prior to the acquisition close date. </t>
  </si>
  <si>
    <t>Pro-forma Earnings</t>
  </si>
  <si>
    <t>Calculate pro-forma earnings and EBITDA margin for the combination, excluding synergies. Does this information provide any further insights into the likely sources of synergies?</t>
  </si>
  <si>
    <t>Compare this with the reported operating expenses to estimate the synergies achieved to date.</t>
  </si>
  <si>
    <t>Comment on the synergies achieved to date:</t>
  </si>
  <si>
    <t>Comment on sources of synergies:</t>
  </si>
  <si>
    <t xml:space="preserve">Use the FY23 information to estimate the operating expenses that would be expected based on pro-forma EBITDA margins. </t>
  </si>
  <si>
    <t>Based on the FY23 information, what are the main sources of any synergies achieved? Comment on your findings.</t>
  </si>
  <si>
    <t>Use the Felix link below to access the Exhibit 99.2 contained within the press release issued by Analog on 12 July 2020, in relation to their acquisition of Maxim Integrated.</t>
  </si>
  <si>
    <t>Analog Devices Exhibit 99.2</t>
  </si>
  <si>
    <t>Y/E 28/10/23</t>
  </si>
  <si>
    <t>Selling general and admin costs</t>
  </si>
  <si>
    <t>EBITDA margin</t>
  </si>
  <si>
    <t xml:space="preserve">Use the Felix link below to obtain the FY23 press release for Analog Devices. Summarize the income statement data below and calculate EBITDA for the period. </t>
  </si>
  <si>
    <t>Analog Devices FY23 press release</t>
  </si>
  <si>
    <t>Source of Expected Synergies</t>
  </si>
  <si>
    <t>$275m of costs synergies by the end of Year 2.</t>
  </si>
  <si>
    <t xml:space="preserve">Lower operating expenses and cost of goods sold. </t>
  </si>
  <si>
    <t>Additional cost synergies from manufacturing optimization (capital efficiencies) will be realized by the end of Year 3.</t>
  </si>
  <si>
    <t>Revenue synergies have not been quantified, but the company does refer to capturing more market share following the acquisition.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</si>
</sst>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4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6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174" fontId="33" fillId="0" borderId="0" applyNumberFormat="0" applyFill="0" applyBorder="0" applyAlignment="0" applyProtection="0"/>
  </cellStyleXfs>
  <cellXfs count="81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2" fontId="0" fillId="0" borderId="0" xfId="57" applyFont="1" applyFill="1"/>
    <xf numFmtId="174" fontId="30" fillId="0" borderId="0" xfId="58" applyNumberFormat="1" applyFill="1"/>
    <xf numFmtId="170" fontId="3" fillId="0" borderId="0" xfId="54" applyAlignment="1">
      <alignment horizontal="center" vertical="top"/>
    </xf>
    <xf numFmtId="174" fontId="0" fillId="0" borderId="0" xfId="0" applyAlignment="1">
      <alignment horizontal="center"/>
    </xf>
    <xf numFmtId="172" fontId="30" fillId="37" borderId="11" xfId="61" applyNumberFormat="1">
      <protection locked="0"/>
    </xf>
    <xf numFmtId="174" fontId="4" fillId="0" borderId="0" xfId="50" applyNumberFormat="1">
      <alignment horizontal="left" vertical="center"/>
    </xf>
    <xf numFmtId="174" fontId="33" fillId="0" borderId="0" xfId="65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4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30" fillId="37" borderId="11" xfId="61" applyNumberFormat="1">
      <protection locked="0"/>
    </xf>
    <xf numFmtId="174" fontId="30" fillId="37" borderId="11" xfId="61" applyNumberFormat="1" applyAlignment="1">
      <alignment horizontal="left" wrapText="1"/>
      <protection locked="0"/>
    </xf>
  </cellXfs>
  <cellStyles count="66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Hyperlink" xfId="65" builtinId="8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66FF33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felix.fe.training/filing/document.php?sec_filing=f39e61cc8eaa8292674e0fc0e6267cb8f548baf6&amp;cik=0000006281" TargetMode="External"/><Relationship Id="rId1" Type="http://schemas.openxmlformats.org/officeDocument/2006/relationships/hyperlink" Target="https://felix.fe.training/filing/document.php?sec_filing=a268bff4ad80e77d5872ef19dc53c8a36029eb62&amp;cik=0000006281" TargetMode="Externa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6640625" customWidth="1"/>
    <col min="2" max="13" width="9.33203125" customWidth="1"/>
    <col min="14" max="14" width="9.6640625" customWidth="1"/>
    <col min="15" max="26" width="9.109375" customWidth="1"/>
  </cols>
  <sheetData>
    <row r="1" spans="1:14" s="34" customFormat="1" ht="189.75" customHeight="1" x14ac:dyDescent="0.55000000000000004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22" customFormat="1" ht="75" customHeight="1" x14ac:dyDescent="0.3">
      <c r="A2" s="70" t="s">
        <v>24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7"/>
      <c r="B4" s="38"/>
      <c r="C4" s="69"/>
      <c r="D4" s="69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3">
      <c r="A5" s="71" t="s">
        <v>10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s="23" customFormat="1" ht="15" customHeight="1" x14ac:dyDescent="0.3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s="23" customFormat="1" ht="15" customHeight="1" x14ac:dyDescent="0.3">
      <c r="A7" s="71" t="str">
        <f ca="1">"© "&amp;YEAR(TODAY())&amp;" Financial Edge Training "</f>
        <v xml:space="preserve">© 2025 Financial Edge Training 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s="23" customFormat="1" ht="15" customHeight="1" thickBot="1" x14ac:dyDescent="0.3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3">
      <c r="F9" s="28"/>
      <c r="G9" s="72"/>
      <c r="H9" s="72"/>
      <c r="I9" s="72"/>
      <c r="J9" s="72"/>
      <c r="K9" s="28"/>
    </row>
    <row r="10" spans="1:14" s="23" customFormat="1" ht="15" customHeight="1" x14ac:dyDescent="0.3">
      <c r="B10" s="24"/>
      <c r="C10" s="24"/>
      <c r="F10" s="28"/>
      <c r="G10" s="72"/>
      <c r="H10" s="72"/>
      <c r="I10" s="72"/>
      <c r="J10" s="72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68"/>
      <c r="H12" s="68"/>
      <c r="I12" s="68"/>
      <c r="J12" s="68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68"/>
      <c r="H13" s="68"/>
      <c r="I13" s="68"/>
      <c r="J13" s="68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68"/>
      <c r="H14" s="68"/>
      <c r="I14" s="68"/>
      <c r="J14" s="68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68"/>
      <c r="H16" s="68"/>
      <c r="I16" s="68"/>
      <c r="J16" s="68"/>
      <c r="K16" s="25"/>
    </row>
    <row r="17" spans="1:11" s="23" customFormat="1" ht="15" customHeight="1" x14ac:dyDescent="0.3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09375" defaultRowHeight="14.4" x14ac:dyDescent="0.3"/>
  <cols>
    <col min="1" max="1" width="1.33203125" customWidth="1"/>
    <col min="2" max="2" width="2.6640625" customWidth="1"/>
    <col min="3" max="3" width="13.33203125" customWidth="1"/>
    <col min="4" max="4" width="2.6640625" customWidth="1"/>
    <col min="5" max="7" width="1.33203125" customWidth="1"/>
    <col min="8" max="8" width="2.6640625" customWidth="1"/>
    <col min="9" max="9" width="42.6640625" customWidth="1"/>
    <col min="10" max="11" width="1.33203125" customWidth="1"/>
    <col min="12" max="12" width="15.5546875" bestFit="1" customWidth="1"/>
    <col min="13" max="14" width="1.33203125" customWidth="1"/>
    <col min="15" max="15" width="2.6640625" customWidth="1"/>
    <col min="16" max="16" width="32.5546875" customWidth="1"/>
    <col min="17" max="17" width="2.6640625" customWidth="1"/>
    <col min="18" max="18" width="1.33203125" customWidth="1"/>
    <col min="23" max="23" width="17.6640625" bestFit="1" customWidth="1"/>
  </cols>
  <sheetData>
    <row r="1" spans="1:18" s="34" customFormat="1" ht="45" customHeight="1" x14ac:dyDescent="0.55000000000000004">
      <c r="A1" s="13" t="str">
        <f>Welcome!A2</f>
        <v>Felix Synergies Challenge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4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73" t="s">
        <v>0</v>
      </c>
      <c r="C4" s="73"/>
      <c r="D4" s="73"/>
      <c r="E4" s="73"/>
      <c r="F4" s="73"/>
      <c r="G4" s="73"/>
      <c r="H4" s="73"/>
      <c r="I4" s="73"/>
      <c r="K4" s="1"/>
      <c r="L4" s="73" t="s">
        <v>2</v>
      </c>
      <c r="M4" s="73"/>
      <c r="N4" s="73"/>
      <c r="O4" s="73"/>
      <c r="P4" s="73"/>
      <c r="Q4" s="40"/>
      <c r="R4" s="40"/>
    </row>
    <row r="5" spans="1:18" s="2" customFormat="1" ht="15" customHeight="1" x14ac:dyDescent="0.3">
      <c r="A5" s="17"/>
      <c r="B5" s="8" t="s">
        <v>1</v>
      </c>
      <c r="C5" s="18" t="s">
        <v>23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76" t="s">
        <v>22</v>
      </c>
      <c r="O5" s="76"/>
      <c r="P5" s="76"/>
      <c r="Q5" s="76"/>
      <c r="R5" s="40"/>
    </row>
    <row r="6" spans="1:18" s="2" customFormat="1" ht="15" customHeight="1" x14ac:dyDescent="0.3">
      <c r="A6" s="3"/>
      <c r="B6" s="8"/>
      <c r="C6" s="39"/>
      <c r="D6" s="18"/>
      <c r="E6" s="18"/>
      <c r="F6" s="18"/>
      <c r="G6" s="18"/>
      <c r="H6" s="18"/>
      <c r="I6" s="18"/>
      <c r="K6" s="17"/>
      <c r="L6" s="9" t="s">
        <v>4</v>
      </c>
      <c r="M6" s="9"/>
      <c r="N6" s="77">
        <v>45382</v>
      </c>
      <c r="O6" s="77"/>
      <c r="P6" s="77"/>
      <c r="Q6" s="77"/>
      <c r="R6" s="40"/>
    </row>
    <row r="7" spans="1:18" s="2" customFormat="1" ht="15" customHeight="1" x14ac:dyDescent="0.3">
      <c r="A7" s="18"/>
      <c r="B7" s="8"/>
      <c r="C7" s="39"/>
      <c r="D7" s="18"/>
      <c r="E7" s="18"/>
      <c r="F7" s="18"/>
      <c r="G7" s="18"/>
      <c r="H7" s="18"/>
      <c r="I7" s="18"/>
      <c r="K7" s="3"/>
      <c r="L7" s="9" t="s">
        <v>5</v>
      </c>
      <c r="M7" s="9"/>
      <c r="N7" s="76" t="s">
        <v>20</v>
      </c>
      <c r="O7" s="76"/>
      <c r="P7" s="76"/>
      <c r="Q7" s="76"/>
      <c r="R7" s="40"/>
    </row>
    <row r="8" spans="1:18" s="2" customFormat="1" ht="15" customHeight="1" x14ac:dyDescent="0.3">
      <c r="A8" s="18"/>
      <c r="B8" s="8"/>
      <c r="C8" s="39"/>
      <c r="D8" s="18"/>
      <c r="E8" s="18"/>
      <c r="F8" s="18"/>
      <c r="G8" s="18"/>
      <c r="H8" s="18"/>
      <c r="I8" s="18"/>
      <c r="K8" s="18"/>
      <c r="L8" s="9" t="s">
        <v>6</v>
      </c>
      <c r="M8" s="9"/>
      <c r="N8" s="76" t="s">
        <v>21</v>
      </c>
      <c r="O8" s="76"/>
      <c r="P8" s="76"/>
      <c r="Q8" s="76"/>
      <c r="R8" s="40"/>
    </row>
    <row r="9" spans="1:18" s="2" customFormat="1" ht="15" customHeight="1" x14ac:dyDescent="0.3">
      <c r="A9" s="41"/>
      <c r="B9" s="8"/>
      <c r="C9" s="39"/>
      <c r="D9" s="41"/>
      <c r="E9" s="41"/>
      <c r="F9" s="41"/>
      <c r="G9" s="41"/>
      <c r="H9" s="41"/>
      <c r="I9" s="41"/>
      <c r="K9" s="18"/>
      <c r="L9" s="9" t="s">
        <v>7</v>
      </c>
      <c r="M9" s="9"/>
      <c r="N9" s="76" t="s">
        <v>9</v>
      </c>
      <c r="O9" s="76"/>
      <c r="P9" s="76"/>
      <c r="Q9" s="76"/>
      <c r="R9" s="40"/>
    </row>
    <row r="10" spans="1:18" s="2" customFormat="1" ht="15" customHeight="1" x14ac:dyDescent="0.3">
      <c r="A10" s="39"/>
      <c r="B10" s="8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78">
        <v>0</v>
      </c>
      <c r="O10" s="78"/>
      <c r="P10" s="78"/>
      <c r="Q10" s="78"/>
      <c r="R10" s="47"/>
    </row>
    <row r="11" spans="1:18" s="2" customFormat="1" ht="15" customHeight="1" thickBot="1" x14ac:dyDescent="0.3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5"/>
      <c r="B13" s="74" t="s">
        <v>15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N13" s="1"/>
      <c r="O13" s="73" t="s">
        <v>11</v>
      </c>
      <c r="P13" s="73"/>
      <c r="Q13" s="73"/>
      <c r="R13" s="58"/>
    </row>
    <row r="14" spans="1:18" s="2" customFormat="1" ht="15" customHeight="1" x14ac:dyDescent="0.3">
      <c r="A14" s="56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N14" s="17"/>
      <c r="O14" s="27"/>
      <c r="P14" s="22"/>
      <c r="Q14" s="22"/>
      <c r="R14" s="56"/>
    </row>
    <row r="15" spans="1:18" s="2" customFormat="1" ht="15" customHeight="1" x14ac:dyDescent="0.3">
      <c r="A15" s="56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N15" s="3"/>
      <c r="O15" s="27"/>
      <c r="P15" s="52" t="s">
        <v>12</v>
      </c>
      <c r="Q15" s="22"/>
      <c r="R15" s="56"/>
    </row>
    <row r="16" spans="1:18" s="2" customFormat="1" ht="15" customHeight="1" x14ac:dyDescent="0.3">
      <c r="A16" s="56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N16" s="18"/>
      <c r="O16" s="27"/>
      <c r="P16" s="36" t="s">
        <v>13</v>
      </c>
      <c r="Q16" s="22"/>
      <c r="R16" s="56"/>
    </row>
    <row r="17" spans="1:18" s="2" customFormat="1" ht="15" customHeight="1" x14ac:dyDescent="0.3">
      <c r="A17" s="56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N17" s="18"/>
      <c r="O17" s="27"/>
      <c r="P17" t="s">
        <v>14</v>
      </c>
      <c r="Q17" s="22"/>
      <c r="R17" s="56"/>
    </row>
    <row r="18" spans="1:18" s="2" customFormat="1" ht="15" customHeight="1" x14ac:dyDescent="0.3">
      <c r="A18" s="39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N18" s="39"/>
      <c r="O18" s="53"/>
      <c r="P18" s="53"/>
      <c r="Q18" s="53"/>
      <c r="R18" s="39"/>
    </row>
    <row r="19" spans="1:18" ht="15" thickBot="1" x14ac:dyDescent="0.3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3">
      <c r="Q20" s="5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11"/>
  <sheetViews>
    <sheetView zoomScale="140" zoomScaleNormal="140" workbookViewId="0"/>
  </sheetViews>
  <sheetFormatPr defaultColWidth="9.109375" defaultRowHeight="15" customHeight="1" x14ac:dyDescent="0.3"/>
  <cols>
    <col min="1" max="1" width="1.33203125" style="15" customWidth="1"/>
    <col min="2" max="2" width="57.33203125" style="16" customWidth="1"/>
    <col min="3" max="5" width="27.33203125" customWidth="1"/>
    <col min="6" max="7" width="18.33203125" customWidth="1"/>
    <col min="8" max="9" width="20.33203125" customWidth="1"/>
    <col min="10" max="10" width="11.6640625" customWidth="1"/>
    <col min="11" max="12" width="11" customWidth="1"/>
    <col min="13" max="14" width="9.33203125" customWidth="1"/>
    <col min="15" max="23" width="9.6640625" bestFit="1" customWidth="1"/>
    <col min="24" max="25" width="9.109375" customWidth="1"/>
    <col min="26" max="107" width="9.6640625" bestFit="1" customWidth="1"/>
  </cols>
  <sheetData>
    <row r="1" spans="1:18" s="46" customFormat="1" ht="45" customHeight="1" x14ac:dyDescent="0.55000000000000004">
      <c r="A1" s="5" t="str">
        <f>Info!A1</f>
        <v>Felix Synergies Challenge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s="35" customFormat="1" ht="30" customHeight="1" x14ac:dyDescent="0.4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" customHeight="1" x14ac:dyDescent="0.3">
      <c r="A3"/>
      <c r="B3"/>
    </row>
    <row r="4" spans="1:18" ht="15" customHeight="1" x14ac:dyDescent="0.3">
      <c r="A4" s="65" t="s">
        <v>50</v>
      </c>
      <c r="B4"/>
    </row>
    <row r="5" spans="1:18" ht="15" customHeight="1" x14ac:dyDescent="0.3">
      <c r="A5"/>
      <c r="B5" s="16" t="s">
        <v>48</v>
      </c>
    </row>
    <row r="6" spans="1:18" ht="15" customHeight="1" x14ac:dyDescent="0.3">
      <c r="A6"/>
      <c r="B6" s="16" t="s">
        <v>60</v>
      </c>
    </row>
    <row r="7" spans="1:18" ht="15" customHeight="1" x14ac:dyDescent="0.3">
      <c r="A7"/>
      <c r="B7" s="66" t="s">
        <v>61</v>
      </c>
    </row>
    <row r="8" spans="1:18" ht="15" customHeight="1" x14ac:dyDescent="0.3">
      <c r="A8"/>
      <c r="B8" s="16" t="s">
        <v>25</v>
      </c>
    </row>
    <row r="9" spans="1:18" ht="15" customHeight="1" x14ac:dyDescent="0.3">
      <c r="A9"/>
      <c r="B9"/>
    </row>
    <row r="10" spans="1:18" ht="15" customHeight="1" x14ac:dyDescent="0.3">
      <c r="A10"/>
      <c r="B10" s="16" t="s">
        <v>26</v>
      </c>
    </row>
    <row r="11" spans="1:18" ht="15" customHeight="1" x14ac:dyDescent="0.3">
      <c r="A11"/>
      <c r="B11" s="79" t="s">
        <v>68</v>
      </c>
      <c r="C11" s="79"/>
      <c r="D11" s="79"/>
      <c r="E11" s="79"/>
    </row>
    <row r="12" spans="1:18" ht="15" customHeight="1" x14ac:dyDescent="0.3">
      <c r="A12"/>
      <c r="B12"/>
    </row>
    <row r="13" spans="1:18" ht="15" customHeight="1" x14ac:dyDescent="0.3">
      <c r="A13"/>
      <c r="B13" s="16" t="s">
        <v>27</v>
      </c>
    </row>
    <row r="14" spans="1:18" ht="15" customHeight="1" x14ac:dyDescent="0.3">
      <c r="A14"/>
      <c r="B14" s="79" t="s">
        <v>69</v>
      </c>
      <c r="C14" s="79"/>
      <c r="D14" s="79"/>
      <c r="E14" s="79"/>
    </row>
    <row r="15" spans="1:18" ht="15" customHeight="1" x14ac:dyDescent="0.3">
      <c r="A15"/>
      <c r="B15" s="79" t="s">
        <v>70</v>
      </c>
      <c r="C15" s="79"/>
      <c r="D15" s="79"/>
      <c r="E15" s="79"/>
    </row>
    <row r="16" spans="1:18" ht="15" customHeight="1" x14ac:dyDescent="0.3">
      <c r="A16"/>
      <c r="B16" s="79" t="s">
        <v>71</v>
      </c>
      <c r="C16" s="79"/>
      <c r="D16" s="79"/>
      <c r="E16" s="79"/>
    </row>
    <row r="17" spans="1:6" ht="15" customHeight="1" x14ac:dyDescent="0.3">
      <c r="A17"/>
      <c r="B17"/>
    </row>
    <row r="18" spans="1:6" ht="15" customHeight="1" x14ac:dyDescent="0.3">
      <c r="A18" s="65" t="s">
        <v>67</v>
      </c>
      <c r="B18"/>
    </row>
    <row r="19" spans="1:6" ht="15" customHeight="1" x14ac:dyDescent="0.3">
      <c r="A19"/>
      <c r="B19" s="16" t="s">
        <v>52</v>
      </c>
    </row>
    <row r="20" spans="1:6" ht="15" customHeight="1" x14ac:dyDescent="0.3">
      <c r="A20"/>
      <c r="B20" s="16" t="s">
        <v>54</v>
      </c>
    </row>
    <row r="21" spans="1:6" ht="15" customHeight="1" x14ac:dyDescent="0.3">
      <c r="A21"/>
    </row>
    <row r="22" spans="1:6" ht="15" customHeight="1" x14ac:dyDescent="0.3">
      <c r="A22"/>
      <c r="B22"/>
      <c r="C22" s="62" t="s">
        <v>22</v>
      </c>
      <c r="D22" s="62" t="s">
        <v>33</v>
      </c>
      <c r="E22" s="62" t="s">
        <v>53</v>
      </c>
    </row>
    <row r="23" spans="1:6" ht="15" customHeight="1" x14ac:dyDescent="0.3">
      <c r="A23"/>
      <c r="B23"/>
      <c r="C23" s="62" t="s">
        <v>43</v>
      </c>
      <c r="D23" s="62" t="s">
        <v>44</v>
      </c>
      <c r="E23" s="62"/>
    </row>
    <row r="24" spans="1:6" ht="15" customHeight="1" x14ac:dyDescent="0.3">
      <c r="A24"/>
      <c r="B24" s="16" t="s">
        <v>18</v>
      </c>
      <c r="C24" s="61">
        <v>6505.012999999999</v>
      </c>
      <c r="D24" s="61">
        <v>2632.529</v>
      </c>
    </row>
    <row r="25" spans="1:6" ht="15" customHeight="1" x14ac:dyDescent="0.3">
      <c r="A25"/>
      <c r="B25" s="16" t="s">
        <v>35</v>
      </c>
      <c r="C25" s="61">
        <v>2078.7370000000001</v>
      </c>
      <c r="D25" s="61">
        <v>872.18299999999999</v>
      </c>
      <c r="F25" s="60"/>
    </row>
    <row r="26" spans="1:6" ht="15" customHeight="1" x14ac:dyDescent="0.3">
      <c r="A26"/>
      <c r="B26" s="16" t="s">
        <v>34</v>
      </c>
      <c r="C26">
        <f>C24-C25</f>
        <v>4426.2759999999989</v>
      </c>
      <c r="D26">
        <f>D24-D25</f>
        <v>1760.346</v>
      </c>
    </row>
    <row r="27" spans="1:6" ht="15" customHeight="1" x14ac:dyDescent="0.3">
      <c r="A27"/>
      <c r="B27" s="16" t="s">
        <v>36</v>
      </c>
      <c r="C27" s="61">
        <v>1177.2439999999999</v>
      </c>
      <c r="D27" s="61">
        <v>454.33</v>
      </c>
      <c r="F27" s="60"/>
    </row>
    <row r="28" spans="1:6" ht="15" customHeight="1" x14ac:dyDescent="0.3">
      <c r="A28"/>
      <c r="B28" s="16" t="s">
        <v>45</v>
      </c>
      <c r="C28" s="61">
        <v>763.07799999999997</v>
      </c>
      <c r="D28" s="61">
        <v>320.72199999999998</v>
      </c>
      <c r="F28" s="60"/>
    </row>
    <row r="29" spans="1:6" ht="15" customHeight="1" x14ac:dyDescent="0.3">
      <c r="A29"/>
      <c r="B29" s="16" t="s">
        <v>38</v>
      </c>
      <c r="C29" s="61">
        <v>431.22400000000005</v>
      </c>
      <c r="D29" s="61">
        <v>3.5539999999999998</v>
      </c>
    </row>
    <row r="30" spans="1:6" ht="15" customHeight="1" x14ac:dyDescent="0.3">
      <c r="A30"/>
      <c r="B30" s="16" t="s">
        <v>40</v>
      </c>
      <c r="C30" s="61">
        <v>-0.13799999999999812</v>
      </c>
      <c r="D30" s="61">
        <v>13.433999999999999</v>
      </c>
    </row>
    <row r="31" spans="1:6" ht="15" customHeight="1" x14ac:dyDescent="0.3">
      <c r="A31"/>
      <c r="B31" s="16" t="s">
        <v>39</v>
      </c>
      <c r="C31" s="61"/>
      <c r="D31" s="61">
        <v>22.606000000000002</v>
      </c>
    </row>
    <row r="32" spans="1:6" ht="15" customHeight="1" x14ac:dyDescent="0.3">
      <c r="A32"/>
      <c r="B32" s="16" t="s">
        <v>37</v>
      </c>
      <c r="C32">
        <f>C26-SUM(C27:C31)</f>
        <v>2054.867999999999</v>
      </c>
      <c r="D32">
        <f>D26-SUM(D27:D31)</f>
        <v>945.70000000000016</v>
      </c>
    </row>
    <row r="33" spans="1:7" ht="15" customHeight="1" x14ac:dyDescent="0.3">
      <c r="A33"/>
      <c r="B33" s="16" t="s">
        <v>28</v>
      </c>
      <c r="C33" s="61">
        <v>67.547000000000011</v>
      </c>
      <c r="D33" s="61">
        <v>0</v>
      </c>
    </row>
    <row r="34" spans="1:7" ht="15" customHeight="1" x14ac:dyDescent="0.3">
      <c r="A34"/>
      <c r="B34" s="16" t="s">
        <v>29</v>
      </c>
      <c r="C34" s="61">
        <v>0</v>
      </c>
      <c r="D34" s="61">
        <v>0</v>
      </c>
    </row>
    <row r="35" spans="1:7" ht="15" customHeight="1" x14ac:dyDescent="0.3">
      <c r="A35"/>
      <c r="B35" s="16" t="s">
        <v>30</v>
      </c>
      <c r="C35" s="61">
        <v>-0.13899999999999579</v>
      </c>
      <c r="D35" s="61">
        <v>0</v>
      </c>
    </row>
    <row r="36" spans="1:7" ht="15" customHeight="1" x14ac:dyDescent="0.3">
      <c r="A36"/>
      <c r="B36" s="16" t="s">
        <v>40</v>
      </c>
      <c r="C36" s="61">
        <v>0</v>
      </c>
      <c r="D36" s="61">
        <f>D30+1.22+5.835-0.26</f>
        <v>20.228999999999999</v>
      </c>
    </row>
    <row r="37" spans="1:7" ht="15" customHeight="1" x14ac:dyDescent="0.3">
      <c r="A37"/>
      <c r="B37" s="16" t="s">
        <v>31</v>
      </c>
      <c r="C37">
        <f>SUM(C32,C33:C36)</f>
        <v>2122.2759999999989</v>
      </c>
      <c r="D37">
        <f>SUM(D32,D33:D36)</f>
        <v>965.9290000000002</v>
      </c>
    </row>
    <row r="38" spans="1:7" ht="15" customHeight="1" x14ac:dyDescent="0.3">
      <c r="A38"/>
      <c r="B38" s="16" t="s">
        <v>32</v>
      </c>
      <c r="C38" s="61">
        <v>251.05799999999999</v>
      </c>
      <c r="D38" s="61">
        <v>96.456000000000003</v>
      </c>
    </row>
    <row r="39" spans="1:7" ht="15" customHeight="1" x14ac:dyDescent="0.3">
      <c r="A39"/>
      <c r="B39" s="16" t="s">
        <v>41</v>
      </c>
      <c r="C39" s="61">
        <v>141.17500000000007</v>
      </c>
      <c r="D39" s="61">
        <f>16.189-D40</f>
        <v>12.635</v>
      </c>
    </row>
    <row r="40" spans="1:7" ht="15" customHeight="1" x14ac:dyDescent="0.3">
      <c r="A40"/>
      <c r="B40" s="16" t="s">
        <v>42</v>
      </c>
      <c r="C40" s="61">
        <v>431.22400000000005</v>
      </c>
      <c r="D40" s="61">
        <f>D29</f>
        <v>3.5539999999999998</v>
      </c>
    </row>
    <row r="41" spans="1:7" ht="15" customHeight="1" x14ac:dyDescent="0.3">
      <c r="A41"/>
      <c r="B41" s="16" t="s">
        <v>19</v>
      </c>
      <c r="C41">
        <f>SUM(C37:C40)</f>
        <v>2945.7329999999993</v>
      </c>
      <c r="D41">
        <f>SUM(D37:D40)</f>
        <v>1078.5740000000003</v>
      </c>
    </row>
    <row r="42" spans="1:7" ht="15" customHeight="1" x14ac:dyDescent="0.3">
      <c r="A42"/>
      <c r="B42"/>
    </row>
    <row r="43" spans="1:7" ht="15" customHeight="1" x14ac:dyDescent="0.3">
      <c r="A43"/>
      <c r="B43"/>
      <c r="C43" s="60"/>
      <c r="D43" s="60"/>
      <c r="E43" s="60"/>
    </row>
    <row r="44" spans="1:7" ht="15" customHeight="1" x14ac:dyDescent="0.3">
      <c r="A44"/>
      <c r="B44"/>
      <c r="C44" s="60"/>
      <c r="D44" s="60"/>
      <c r="E44" s="60"/>
    </row>
    <row r="45" spans="1:7" ht="15" customHeight="1" x14ac:dyDescent="0.3">
      <c r="A45"/>
      <c r="B45"/>
      <c r="C45" s="60"/>
      <c r="D45" s="60"/>
      <c r="E45" s="60"/>
    </row>
    <row r="46" spans="1:7" ht="15" customHeight="1" x14ac:dyDescent="0.3">
      <c r="A46"/>
      <c r="B46"/>
      <c r="D46" s="60"/>
      <c r="E46" s="60"/>
    </row>
    <row r="47" spans="1:7" ht="15" customHeight="1" x14ac:dyDescent="0.3">
      <c r="A47"/>
      <c r="B47"/>
      <c r="D47" s="60"/>
      <c r="E47" s="60"/>
      <c r="G47" s="60"/>
    </row>
    <row r="48" spans="1:7" ht="15" customHeight="1" x14ac:dyDescent="0.3">
      <c r="A48"/>
      <c r="B48"/>
      <c r="C48" s="60"/>
      <c r="D48" s="60"/>
      <c r="E48" s="60"/>
      <c r="G48" s="60"/>
    </row>
    <row r="49" spans="1:7" ht="15" customHeight="1" x14ac:dyDescent="0.3">
      <c r="A49"/>
      <c r="B49"/>
      <c r="C49" s="60"/>
      <c r="D49" s="60"/>
      <c r="E49" s="60"/>
      <c r="G49" s="60"/>
    </row>
    <row r="50" spans="1:7" ht="15" customHeight="1" x14ac:dyDescent="0.3">
      <c r="A50"/>
      <c r="B50" s="16" t="s">
        <v>47</v>
      </c>
      <c r="C50" s="60"/>
      <c r="D50" s="60"/>
      <c r="E50" s="60"/>
      <c r="G50" s="60"/>
    </row>
    <row r="51" spans="1:7" ht="15" customHeight="1" x14ac:dyDescent="0.3">
      <c r="A51"/>
      <c r="B51" s="79"/>
      <c r="C51" s="79"/>
      <c r="D51" s="79"/>
      <c r="E51" s="79"/>
      <c r="F51" s="79"/>
      <c r="G51" s="79"/>
    </row>
    <row r="52" spans="1:7" ht="15" customHeight="1" x14ac:dyDescent="0.3">
      <c r="A52"/>
      <c r="B52"/>
    </row>
    <row r="53" spans="1:7" ht="15" customHeight="1" x14ac:dyDescent="0.3">
      <c r="A53"/>
      <c r="B53" s="16" t="s">
        <v>46</v>
      </c>
    </row>
    <row r="54" spans="1:7" ht="15" customHeight="1" x14ac:dyDescent="0.3">
      <c r="A54"/>
      <c r="B54" s="64"/>
    </row>
    <row r="55" spans="1:7" ht="15" customHeight="1" x14ac:dyDescent="0.3">
      <c r="A55"/>
      <c r="B55"/>
    </row>
    <row r="56" spans="1:7" ht="15" customHeight="1" x14ac:dyDescent="0.3">
      <c r="A56" s="65" t="s">
        <v>51</v>
      </c>
      <c r="B56"/>
    </row>
    <row r="57" spans="1:7" ht="15" customHeight="1" x14ac:dyDescent="0.3">
      <c r="A57"/>
      <c r="B57" s="16" t="s">
        <v>65</v>
      </c>
      <c r="C57" s="60"/>
      <c r="D57" s="60"/>
      <c r="E57" s="60"/>
    </row>
    <row r="58" spans="1:7" ht="15" customHeight="1" x14ac:dyDescent="0.3">
      <c r="A58"/>
      <c r="B58" s="66" t="s">
        <v>66</v>
      </c>
      <c r="C58" s="60"/>
      <c r="D58" s="60"/>
      <c r="E58" s="60"/>
    </row>
    <row r="59" spans="1:7" ht="15" customHeight="1" x14ac:dyDescent="0.3">
      <c r="A59"/>
      <c r="B59" s="16" t="s">
        <v>49</v>
      </c>
      <c r="C59" s="60"/>
      <c r="D59" s="60"/>
      <c r="E59" s="60"/>
    </row>
    <row r="60" spans="1:7" ht="15" customHeight="1" x14ac:dyDescent="0.3">
      <c r="A60"/>
      <c r="B60"/>
    </row>
    <row r="61" spans="1:7" ht="15" customHeight="1" x14ac:dyDescent="0.3">
      <c r="A61"/>
      <c r="B61"/>
      <c r="C61" s="62" t="s">
        <v>22</v>
      </c>
    </row>
    <row r="62" spans="1:7" ht="15" customHeight="1" x14ac:dyDescent="0.3">
      <c r="A62"/>
      <c r="B62"/>
      <c r="C62" s="62" t="s">
        <v>62</v>
      </c>
    </row>
    <row r="63" spans="1:7" ht="15" customHeight="1" x14ac:dyDescent="0.3">
      <c r="A63"/>
      <c r="B63" s="16" t="s">
        <v>18</v>
      </c>
    </row>
    <row r="64" spans="1:7" ht="15" customHeight="1" x14ac:dyDescent="0.3">
      <c r="A64"/>
      <c r="B64" s="16" t="s">
        <v>35</v>
      </c>
    </row>
    <row r="65" spans="1:2" ht="15" customHeight="1" x14ac:dyDescent="0.3">
      <c r="A65"/>
      <c r="B65" s="16" t="s">
        <v>34</v>
      </c>
    </row>
    <row r="66" spans="1:2" ht="15" customHeight="1" x14ac:dyDescent="0.3">
      <c r="A66"/>
      <c r="B66" s="16" t="s">
        <v>36</v>
      </c>
    </row>
    <row r="67" spans="1:2" ht="15" customHeight="1" x14ac:dyDescent="0.3">
      <c r="A67"/>
      <c r="B67" s="16" t="s">
        <v>63</v>
      </c>
    </row>
    <row r="68" spans="1:2" ht="15" customHeight="1" x14ac:dyDescent="0.3">
      <c r="A68"/>
      <c r="B68" s="16" t="s">
        <v>38</v>
      </c>
    </row>
    <row r="69" spans="1:2" ht="15" customHeight="1" x14ac:dyDescent="0.3">
      <c r="A69"/>
      <c r="B69" s="16" t="s">
        <v>40</v>
      </c>
    </row>
    <row r="70" spans="1:2" ht="15" customHeight="1" x14ac:dyDescent="0.3">
      <c r="A70"/>
      <c r="B70" s="16" t="s">
        <v>39</v>
      </c>
    </row>
    <row r="71" spans="1:2" ht="15" customHeight="1" x14ac:dyDescent="0.3">
      <c r="A71"/>
      <c r="B71" s="16" t="s">
        <v>37</v>
      </c>
    </row>
    <row r="72" spans="1:2" ht="15" customHeight="1" x14ac:dyDescent="0.3">
      <c r="A72"/>
      <c r="B72" s="16" t="s">
        <v>28</v>
      </c>
    </row>
    <row r="73" spans="1:2" ht="15" customHeight="1" x14ac:dyDescent="0.3">
      <c r="A73"/>
      <c r="B73" s="16" t="s">
        <v>40</v>
      </c>
    </row>
    <row r="74" spans="1:2" ht="15" customHeight="1" x14ac:dyDescent="0.3">
      <c r="A74"/>
      <c r="B74" s="16" t="s">
        <v>31</v>
      </c>
    </row>
    <row r="75" spans="1:2" ht="15" customHeight="1" x14ac:dyDescent="0.3">
      <c r="A75"/>
      <c r="B75" s="16" t="s">
        <v>32</v>
      </c>
    </row>
    <row r="76" spans="1:2" ht="15" customHeight="1" x14ac:dyDescent="0.3">
      <c r="A76"/>
      <c r="B76" s="16" t="s">
        <v>41</v>
      </c>
    </row>
    <row r="77" spans="1:2" ht="15" customHeight="1" x14ac:dyDescent="0.3">
      <c r="A77"/>
      <c r="B77" s="16" t="s">
        <v>42</v>
      </c>
    </row>
    <row r="78" spans="1:2" ht="15" customHeight="1" x14ac:dyDescent="0.3">
      <c r="A78"/>
      <c r="B78" s="16" t="s">
        <v>19</v>
      </c>
    </row>
    <row r="79" spans="1:2" ht="15" customHeight="1" x14ac:dyDescent="0.3">
      <c r="A79"/>
      <c r="B79"/>
    </row>
    <row r="80" spans="1:2" ht="15" customHeight="1" x14ac:dyDescent="0.3">
      <c r="A80"/>
      <c r="B80" s="16" t="s">
        <v>64</v>
      </c>
    </row>
    <row r="81" spans="1:7" ht="15" customHeight="1" x14ac:dyDescent="0.3">
      <c r="A81"/>
      <c r="B81"/>
    </row>
    <row r="82" spans="1:7" ht="15" customHeight="1" x14ac:dyDescent="0.3">
      <c r="A82"/>
      <c r="B82" s="16" t="s">
        <v>58</v>
      </c>
    </row>
    <row r="83" spans="1:7" ht="15" customHeight="1" x14ac:dyDescent="0.3">
      <c r="A83"/>
      <c r="B83" s="16" t="s">
        <v>55</v>
      </c>
    </row>
    <row r="84" spans="1:7" ht="15" customHeight="1" x14ac:dyDescent="0.3">
      <c r="A84"/>
      <c r="B84"/>
    </row>
    <row r="85" spans="1:7" ht="15" customHeight="1" x14ac:dyDescent="0.3">
      <c r="A85"/>
      <c r="B85"/>
    </row>
    <row r="86" spans="1:7" ht="15" customHeight="1" x14ac:dyDescent="0.3">
      <c r="A86"/>
      <c r="B86"/>
    </row>
    <row r="87" spans="1:7" ht="15" customHeight="1" x14ac:dyDescent="0.3">
      <c r="A87"/>
      <c r="B87"/>
    </row>
    <row r="88" spans="1:7" ht="15" customHeight="1" x14ac:dyDescent="0.3">
      <c r="A88"/>
      <c r="B88" s="16" t="s">
        <v>56</v>
      </c>
    </row>
    <row r="89" spans="1:7" ht="15" customHeight="1" x14ac:dyDescent="0.3">
      <c r="A89"/>
      <c r="B89" s="79"/>
      <c r="C89" s="79"/>
      <c r="D89" s="79"/>
      <c r="E89" s="79"/>
      <c r="F89" s="79"/>
      <c r="G89" s="79"/>
    </row>
    <row r="90" spans="1:7" ht="15" customHeight="1" x14ac:dyDescent="0.3">
      <c r="A90"/>
      <c r="B90"/>
    </row>
    <row r="91" spans="1:7" ht="15" customHeight="1" x14ac:dyDescent="0.3">
      <c r="A91"/>
      <c r="B91" s="16" t="s">
        <v>59</v>
      </c>
    </row>
    <row r="92" spans="1:7" ht="15" customHeight="1" x14ac:dyDescent="0.3">
      <c r="A92"/>
      <c r="B92"/>
    </row>
    <row r="93" spans="1:7" ht="15" customHeight="1" x14ac:dyDescent="0.3">
      <c r="A93"/>
      <c r="B93"/>
      <c r="C93" s="63"/>
      <c r="D93" s="63"/>
    </row>
    <row r="94" spans="1:7" ht="15" customHeight="1" x14ac:dyDescent="0.3">
      <c r="A94"/>
      <c r="B94"/>
      <c r="C94" s="60"/>
      <c r="D94" s="60"/>
      <c r="F94" s="60"/>
      <c r="G94" s="60"/>
    </row>
    <row r="95" spans="1:7" ht="15" customHeight="1" x14ac:dyDescent="0.3">
      <c r="A95"/>
      <c r="B95"/>
      <c r="C95" s="60"/>
      <c r="D95" s="60"/>
      <c r="F95" s="60"/>
    </row>
    <row r="96" spans="1:7" ht="15" customHeight="1" x14ac:dyDescent="0.3">
      <c r="A96"/>
      <c r="B96"/>
      <c r="C96" s="60"/>
      <c r="D96" s="60"/>
      <c r="F96" s="60"/>
    </row>
    <row r="97" spans="1:7" ht="15" customHeight="1" x14ac:dyDescent="0.3">
      <c r="A97"/>
      <c r="B97"/>
    </row>
    <row r="98" spans="1:7" ht="15" customHeight="1" x14ac:dyDescent="0.3">
      <c r="A98"/>
      <c r="B98" s="16" t="s">
        <v>57</v>
      </c>
    </row>
    <row r="99" spans="1:7" ht="15" customHeight="1" x14ac:dyDescent="0.3">
      <c r="A99"/>
      <c r="B99" s="79"/>
      <c r="C99" s="79"/>
      <c r="D99" s="79"/>
      <c r="E99" s="79"/>
      <c r="F99" s="79"/>
      <c r="G99" s="79"/>
    </row>
    <row r="100" spans="1:7" ht="13.95" customHeight="1" x14ac:dyDescent="0.3">
      <c r="A100"/>
      <c r="B100" s="80"/>
      <c r="C100" s="80"/>
      <c r="D100" s="80"/>
      <c r="E100" s="80"/>
      <c r="F100" s="80"/>
      <c r="G100" s="80"/>
    </row>
    <row r="101" spans="1:7" ht="13.95" customHeight="1" x14ac:dyDescent="0.3">
      <c r="A101"/>
      <c r="B101" s="80"/>
      <c r="C101" s="80"/>
      <c r="D101" s="80"/>
      <c r="E101" s="80"/>
      <c r="F101" s="80"/>
      <c r="G101" s="80"/>
    </row>
    <row r="102" spans="1:7" ht="15" customHeight="1" x14ac:dyDescent="0.3">
      <c r="A102"/>
      <c r="B102" s="79"/>
      <c r="C102" s="79"/>
      <c r="D102" s="79"/>
      <c r="E102" s="79"/>
      <c r="F102" s="79"/>
      <c r="G102" s="79"/>
    </row>
    <row r="103" spans="1:7" ht="15" customHeight="1" x14ac:dyDescent="0.3">
      <c r="A103"/>
      <c r="B103"/>
    </row>
    <row r="104" spans="1:7" ht="15" customHeight="1" x14ac:dyDescent="0.3">
      <c r="A104"/>
      <c r="B104"/>
    </row>
    <row r="105" spans="1:7" ht="15" customHeight="1" x14ac:dyDescent="0.3">
      <c r="A105"/>
      <c r="B105"/>
    </row>
    <row r="106" spans="1:7" ht="15" customHeight="1" x14ac:dyDescent="0.3">
      <c r="A106" s="15" t="s">
        <v>16</v>
      </c>
    </row>
    <row r="107" spans="1:7" ht="15" customHeight="1" x14ac:dyDescent="0.3">
      <c r="A107"/>
      <c r="B107"/>
    </row>
    <row r="108" spans="1:7" ht="15" customHeight="1" x14ac:dyDescent="0.3">
      <c r="A108"/>
      <c r="B108"/>
    </row>
    <row r="109" spans="1:7" ht="15" customHeight="1" x14ac:dyDescent="0.3">
      <c r="A109"/>
      <c r="B109"/>
    </row>
    <row r="110" spans="1:7" ht="15" customHeight="1" x14ac:dyDescent="0.3">
      <c r="A110"/>
      <c r="B110"/>
    </row>
    <row r="111" spans="1:7" ht="15" customHeight="1" x14ac:dyDescent="0.3">
      <c r="A111"/>
      <c r="B111"/>
    </row>
  </sheetData>
  <mergeCells count="10">
    <mergeCell ref="B89:G89"/>
    <mergeCell ref="B99:G99"/>
    <mergeCell ref="B100:G100"/>
    <mergeCell ref="B101:G101"/>
    <mergeCell ref="B102:G102"/>
    <mergeCell ref="B14:E14"/>
    <mergeCell ref="B15:E15"/>
    <mergeCell ref="B11:E11"/>
    <mergeCell ref="B51:G51"/>
    <mergeCell ref="B16:E16"/>
  </mergeCells>
  <hyperlinks>
    <hyperlink ref="B7" r:id="rId1" xr:uid="{9967D8B2-9F25-429E-A73E-3626F850FEB7}"/>
    <hyperlink ref="B58" r:id="rId2" xr:uid="{DAF0792A-C2CD-44E0-A7D3-1F90C1BF3BF7}"/>
  </hyperlinks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6" fitToHeight="0" orientation="landscape" cellComments="asDisplayed" horizontalDpi="2400" verticalDpi="2400" r:id="rId3"/>
  <headerFooter>
    <oddHeader xml:space="preserve">&amp;R&amp;10&amp;F 
&amp;A
</oddHeader>
    <oddFooter>&amp;L&amp;10© 2017&amp;C&amp;10Page &amp;P of &amp;N&amp;R&amp;G</oddFooter>
  </headerFooter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562AB30E-1632-4280-A8EB-BBC032C2F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4980C0-EE3D-403E-9842-C83B70D771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C60379-B9D0-4E48-B712-68C04AA0EEE5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Activity</vt:lpstr>
      <vt:lpstr>Activity!Print_Area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Sound Booth</cp:lastModifiedBy>
  <cp:lastPrinted>2017-03-03T09:51:24Z</cp:lastPrinted>
  <dcterms:created xsi:type="dcterms:W3CDTF">2016-02-03T14:06:14Z</dcterms:created>
  <dcterms:modified xsi:type="dcterms:W3CDTF">2025-06-16T11:24:32Z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