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04E996F7-780F-4B0E-9B92-87D3EFF0EE96}" xr6:coauthVersionLast="47" xr6:coauthVersionMax="47" xr10:uidLastSave="{619E1985-0081-4662-A614-C8442693E9AD}"/>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E11" i="2"/>
  <c r="F10" i="2"/>
  <c r="F45" i="2" s="1"/>
  <c r="F44" i="2"/>
  <c r="F42" i="2"/>
  <c r="F40" i="2"/>
  <c r="F38" i="2"/>
  <c r="F39" i="2"/>
  <c r="F36" i="2"/>
  <c r="F32" i="2"/>
  <c r="G33" i="2"/>
  <c r="G34" i="2"/>
  <c r="G35" i="2"/>
  <c r="G37" i="2"/>
  <c r="G41" i="2"/>
  <c r="G43"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36" i="2"/>
  <c r="G47" i="2"/>
  <c r="G32" i="2"/>
  <c r="G40" i="2"/>
  <c r="G42" i="2"/>
  <c r="G31" i="2"/>
  <c r="G39" i="2"/>
  <c r="G44" i="2"/>
  <c r="G38" i="2"/>
  <c r="G45"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<sst xmlns="http://schemas.openxmlformats.org/spreadsheetml/2006/main" count="265" uniqueCount="225">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</sst>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30" activePane="bottomRight" state="frozen"/>
      <selection activeCell="C5" sqref="C5:E5"/>
      <selection pane="topRight" activeCell="C5" sqref="C5:E5"/>
      <selection pane="bottomLeft" activeCell="C5" sqref="C5:E5"/>
      <selection pane="bottomRight" activeCell="F47" sqref="F47"/>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s="59"/>
      <c r="E55" s="59"/>
      <c r="G55" t="str">
        <f t="shared" ca="1" si="10"/>
        <v/>
      </c>
    </row>
    <row r="56" spans="1:10" ht="15" customHeight="1" x14ac:dyDescent="0.25">
      <c r="B56" t="s">
        <v>200</v>
      </c>
      <c r="C56" s="59">
        <f>333.8+529.1</f>
        <v>862.90000000000009</v>
      </c>
      <c r="D56" s="59">
        <f>382.7+514.7</f>
        <v>897.40000000000009</v>
      </c>
      <c r="E56" s="59">
        <f>442.8+608.9</f>
        <v>1051.7</v>
      </c>
      <c r="G56" t="str">
        <f t="shared" ca="1" si="10"/>
        <v/>
      </c>
    </row>
    <row r="57" spans="1:10" ht="15" customHeight="1" x14ac:dyDescent="0.25">
      <c r="B57" t="s">
        <v>124</v>
      </c>
      <c r="C57" s="66">
        <v>-768.4</v>
      </c>
      <c r="D57" s="66">
        <v>-824.4</v>
      </c>
      <c r="E57" s="66">
        <v>-854.3</v>
      </c>
      <c r="G57" t="str">
        <f t="shared" ca="1" si="10"/>
        <v/>
      </c>
    </row>
    <row r="58" spans="1:10" ht="15" customHeight="1" x14ac:dyDescent="0.25">
      <c r="B58" t="s">
        <v>122</v>
      </c>
      <c r="G58" t="str">
        <f t="shared" ca="1" si="10"/>
        <v/>
      </c>
    </row>
    <row r="59" spans="1:10" ht="15" customHeight="1" x14ac:dyDescent="0.25">
      <c r="G59" t="str">
        <f t="shared" ca="1" si="10"/>
        <v/>
      </c>
    </row>
    <row r="60" spans="1:10" ht="15" customHeight="1" x14ac:dyDescent="0.25">
      <c r="B60" t="s">
        <v>203</v>
      </c>
      <c r="D60" s="59">
        <v>203.3</v>
      </c>
      <c r="E60" s="59">
        <v>235.1</v>
      </c>
      <c r="G60" t="str">
        <f t="shared" ca="1" si="10"/>
        <v/>
      </c>
    </row>
    <row r="61" spans="1:10" ht="15.75" customHeight="1" x14ac:dyDescent="0.25">
      <c r="B61" t="s">
        <v>202</v>
      </c>
      <c r="D61" s="59">
        <v>118</v>
      </c>
      <c r="E61" s="59">
        <v>116</v>
      </c>
      <c r="G61" t="str">
        <f t="shared" ca="1" si="10"/>
        <v/>
      </c>
    </row>
    <row r="62" spans="1:10" ht="15.75" customHeight="1" x14ac:dyDescent="0.25">
      <c r="B62" t="s">
        <v>204</v>
      </c>
      <c r="D62">
        <f>SUM(D60:D61)</f>
        <v>321.3</v>
      </c>
      <c r="E62">
        <f>SUM(E60:E61)</f>
        <v>351.1</v>
      </c>
      <c r="G62" t="str">
        <f t="shared" ca="1" si="10"/>
        <v/>
      </c>
    </row>
    <row r="63" spans="1:10" ht="15" customHeight="1" x14ac:dyDescent="0.25">
      <c r="G63" t="str">
        <f t="shared" ref="G63:G94" ca="1" si="18">IF(ISBLANK(F63),"",_xlfn.FORMULATEXT(F63))</f>
        <v/>
      </c>
    </row>
    <row r="64" spans="1:10" ht="15" customHeight="1" x14ac:dyDescent="0.25">
      <c r="B64" t="s">
        <v>123</v>
      </c>
      <c r="D64" s="59"/>
      <c r="E64" s="59"/>
      <c r="G64" t="str">
        <f t="shared" ca="1" si="18"/>
        <v/>
      </c>
    </row>
    <row r="65" spans="1:7" ht="15" customHeight="1" x14ac:dyDescent="0.25">
      <c r="B65" t="s">
        <v>202</v>
      </c>
      <c r="C65" s="59">
        <v>100</v>
      </c>
      <c r="D65">
        <f>Model!D61</f>
        <v>118</v>
      </c>
      <c r="E65">
        <f>Model!E61</f>
        <v>116</v>
      </c>
      <c r="G65" t="str">
        <f t="shared" ca="1" si="18"/>
        <v/>
      </c>
    </row>
    <row r="66" spans="1:7" ht="15" customHeight="1" x14ac:dyDescent="0.25">
      <c r="B66" t="s">
        <v>207</v>
      </c>
      <c r="C66" s="59">
        <f>118-C65</f>
        <v>18</v>
      </c>
      <c r="D66" s="59">
        <f>144.7-D65</f>
        <v>26.699999999999989</v>
      </c>
      <c r="E66" s="59">
        <f>159.8-E65</f>
        <v>43.800000000000011</v>
      </c>
      <c r="G66" t="str">
        <f t="shared" ca="1" si="18"/>
        <v/>
      </c>
    </row>
    <row r="67" spans="1:7" ht="15" customHeight="1" x14ac:dyDescent="0.25">
      <c r="B67" t="s">
        <v>209</v>
      </c>
      <c r="C67" s="66">
        <v>-170.5</v>
      </c>
      <c r="D67" s="66">
        <v>-189</v>
      </c>
      <c r="E67" s="66">
        <v>-192.2</v>
      </c>
      <c r="G67" t="str">
        <f t="shared" ca="1" si="18"/>
        <v/>
      </c>
    </row>
    <row r="68" spans="1:7" ht="15" customHeight="1" x14ac:dyDescent="0.25">
      <c r="B68" t="s">
        <v>130</v>
      </c>
      <c r="G68" t="str">
        <f t="shared" ca="1" si="18"/>
        <v/>
      </c>
    </row>
    <row r="69" spans="1:7" ht="15" customHeight="1" x14ac:dyDescent="0.25">
      <c r="G69" t="str">
        <f t="shared" ca="1" si="18"/>
        <v/>
      </c>
    </row>
    <row r="70" spans="1:7" ht="15" customHeight="1" x14ac:dyDescent="0.25">
      <c r="B70" t="s">
        <v>39</v>
      </c>
      <c r="G70" t="str">
        <f t="shared" ca="1" si="18"/>
        <v/>
      </c>
    </row>
    <row r="71" spans="1:7" ht="15" customHeight="1" x14ac:dyDescent="0.25">
      <c r="B71" t="s">
        <v>32</v>
      </c>
      <c r="G71" t="str">
        <f t="shared" ca="1" si="18"/>
        <v/>
      </c>
    </row>
    <row r="72" spans="1:7" ht="15" customHeight="1" x14ac:dyDescent="0.25">
      <c r="B72" t="s">
        <v>40</v>
      </c>
      <c r="C72" s="59">
        <v>-53.7</v>
      </c>
      <c r="D72" s="59">
        <v>-196.7</v>
      </c>
      <c r="E72" s="59">
        <v>-24.9</v>
      </c>
      <c r="G72" t="str">
        <f t="shared" ca="1" si="18"/>
        <v/>
      </c>
    </row>
    <row r="73" spans="1:7" ht="15" customHeight="1" x14ac:dyDescent="0.25">
      <c r="B73" t="s">
        <v>41</v>
      </c>
      <c r="G73" t="str">
        <f t="shared" ca="1" si="18"/>
        <v/>
      </c>
    </row>
    <row r="74" spans="1:7" ht="15" customHeight="1" x14ac:dyDescent="0.25">
      <c r="G74" t="str">
        <f t="shared" ca="1" si="18"/>
        <v/>
      </c>
    </row>
    <row r="75" spans="1:7" ht="15" customHeight="1" x14ac:dyDescent="0.25">
      <c r="B75" t="s">
        <v>42</v>
      </c>
      <c r="C75">
        <f>SUM(C81:C83)</f>
        <v>4214.8999999999996</v>
      </c>
      <c r="D75">
        <f t="shared" ref="D75:E75" si="19">SUM(D81:D83)</f>
        <v>4797.7</v>
      </c>
      <c r="E75">
        <f t="shared" si="19"/>
        <v>4911.5</v>
      </c>
      <c r="G75" t="str">
        <f t="shared" ca="1" si="18"/>
        <v/>
      </c>
    </row>
    <row r="76" spans="1:7" ht="15" customHeight="1" x14ac:dyDescent="0.25">
      <c r="B76" t="s">
        <v>43</v>
      </c>
      <c r="C76">
        <f>C94</f>
        <v>3392.4</v>
      </c>
      <c r="D76">
        <f>D94</f>
        <v>3044.8</v>
      </c>
      <c r="E76">
        <f>E94</f>
        <v>3365.3999999999996</v>
      </c>
      <c r="G76" t="str">
        <f t="shared" ca="1" si="18"/>
        <v/>
      </c>
    </row>
    <row r="77" spans="1:7" ht="15" customHeight="1" x14ac:dyDescent="0.25">
      <c r="B77" t="s">
        <v>44</v>
      </c>
      <c r="C77">
        <f>C75-C76</f>
        <v>822.49999999999955</v>
      </c>
      <c r="D77">
        <f t="shared" ref="D77:E77" si="20">D75-D76</f>
        <v>1752.8999999999996</v>
      </c>
      <c r="E77">
        <f t="shared" si="20"/>
        <v>1546.1000000000004</v>
      </c>
      <c r="G77" t="str">
        <f t="shared" ca="1" si="18"/>
        <v/>
      </c>
    </row>
    <row r="78" spans="1:7" ht="15" customHeight="1" x14ac:dyDescent="0.25">
      <c r="G78" t="str">
        <f t="shared" ca="1" si="18"/>
        <v/>
      </c>
    </row>
    <row r="79" spans="1:7" ht="15" customHeight="1" x14ac:dyDescent="0.25">
      <c r="A79" s="15" t="s">
        <v>45</v>
      </c>
      <c r="G79" t="str">
        <f t="shared" ca="1" si="18"/>
        <v/>
      </c>
    </row>
    <row r="80" spans="1:7" ht="15" customHeight="1" x14ac:dyDescent="0.25">
      <c r="B80" t="s">
        <v>91</v>
      </c>
      <c r="C80" s="59">
        <v>483</v>
      </c>
      <c r="D80" s="59">
        <v>318.10000000000002</v>
      </c>
      <c r="E80" s="59">
        <v>311.8</v>
      </c>
      <c r="G80" t="str">
        <f t="shared" ca="1" si="18"/>
        <v/>
      </c>
    </row>
    <row r="81" spans="2:10" ht="15" customHeight="1" x14ac:dyDescent="0.25">
      <c r="B81" t="s">
        <v>92</v>
      </c>
      <c r="C81" s="59">
        <v>2481.6</v>
      </c>
      <c r="D81" s="59">
        <v>2846.3</v>
      </c>
      <c r="E81" s="59">
        <v>2923.8</v>
      </c>
      <c r="G81" t="str">
        <f t="shared" ca="1" si="18"/>
        <v/>
      </c>
    </row>
    <row r="82" spans="2:10" ht="15" customHeight="1" x14ac:dyDescent="0.25">
      <c r="B82" t="s">
        <v>93</v>
      </c>
      <c r="C82" s="59">
        <v>1632.1</v>
      </c>
      <c r="D82" s="59">
        <v>1804.6</v>
      </c>
      <c r="E82" s="59">
        <v>1817.1</v>
      </c>
      <c r="G82" t="str">
        <f t="shared" ca="1" si="18"/>
        <v/>
      </c>
    </row>
    <row r="83" spans="2:10" ht="15" customHeight="1" x14ac:dyDescent="0.25">
      <c r="B83" t="s">
        <v>94</v>
      </c>
      <c r="C83" s="59">
        <v>101.2</v>
      </c>
      <c r="D83" s="59">
        <v>146.80000000000001</v>
      </c>
      <c r="E83" s="59">
        <v>170.6</v>
      </c>
      <c r="G83" t="str">
        <f t="shared" ca="1" si="18"/>
        <v/>
      </c>
    </row>
    <row r="84" spans="2:10" ht="15" customHeight="1" x14ac:dyDescent="0.25">
      <c r="B84" t="s">
        <v>46</v>
      </c>
      <c r="C84">
        <f t="shared" ref="C84:E84" si="21">SUM(C80:C83)</f>
        <v>4697.8999999999996</v>
      </c>
      <c r="D84" s="65">
        <f t="shared" si="21"/>
        <v>5115.8</v>
      </c>
      <c r="E84" s="65">
        <f t="shared" si="21"/>
        <v>5223.3000000000011</v>
      </c>
      <c r="F84" s="65"/>
      <c r="G84" s="65" t="str">
        <f t="shared" ca="1" si="18"/>
        <v/>
      </c>
      <c r="H84" s="65"/>
      <c r="I84" s="65"/>
      <c r="J84" s="65"/>
    </row>
    <row r="85" spans="2:10" ht="15" customHeight="1" x14ac:dyDescent="0.25">
      <c r="G85" t="str">
        <f t="shared" ca="1" si="18"/>
        <v/>
      </c>
    </row>
    <row r="86" spans="2:10" ht="15" customHeight="1" x14ac:dyDescent="0.25">
      <c r="B86" t="s">
        <v>120</v>
      </c>
      <c r="C86" s="59">
        <v>3381.9</v>
      </c>
      <c r="D86" s="59">
        <v>3555</v>
      </c>
      <c r="E86" s="59">
        <v>3942.6</v>
      </c>
      <c r="G86" t="str">
        <f t="shared" ca="1" si="18"/>
        <v/>
      </c>
    </row>
    <row r="87" spans="2:10" ht="15" customHeight="1" x14ac:dyDescent="0.25">
      <c r="B87" t="s">
        <v>88</v>
      </c>
      <c r="C87" s="59">
        <v>1523.4</v>
      </c>
      <c r="D87" s="59">
        <v>1667.9</v>
      </c>
      <c r="E87" s="59">
        <v>2009.9</v>
      </c>
      <c r="G87" t="str">
        <f t="shared" ca="1" si="18"/>
        <v/>
      </c>
    </row>
    <row r="88" spans="2:10" ht="15" customHeight="1" x14ac:dyDescent="0.25">
      <c r="B88" t="s">
        <v>47</v>
      </c>
      <c r="C88" s="59">
        <v>3544.8</v>
      </c>
      <c r="D88" s="59">
        <v>3619.4</v>
      </c>
      <c r="E88" s="59">
        <v>3558</v>
      </c>
      <c r="G88" t="str">
        <f t="shared" ca="1" si="18"/>
        <v/>
      </c>
    </row>
    <row r="89" spans="2:10" ht="15" customHeight="1" x14ac:dyDescent="0.25">
      <c r="B89" t="s">
        <v>125</v>
      </c>
      <c r="C89" s="59">
        <v>2165.9</v>
      </c>
      <c r="D89" s="59">
        <v>2162.1</v>
      </c>
      <c r="E89" s="59">
        <v>2106.9</v>
      </c>
      <c r="G89" t="str">
        <f t="shared" ca="1" si="18"/>
        <v/>
      </c>
    </row>
    <row r="90" spans="2:10" ht="15" customHeight="1" x14ac:dyDescent="0.25">
      <c r="B90" t="s">
        <v>48</v>
      </c>
      <c r="C90" s="59">
        <v>1539.4</v>
      </c>
      <c r="D90" s="66">
        <v>1531.5</v>
      </c>
      <c r="E90" s="66">
        <v>1789.1</v>
      </c>
      <c r="G90" t="str">
        <f t="shared" ca="1" si="18"/>
        <v/>
      </c>
    </row>
    <row r="91" spans="2:10" ht="15" customHeight="1" x14ac:dyDescent="0.25">
      <c r="B91" t="s">
        <v>49</v>
      </c>
      <c r="C91">
        <f t="shared" ref="C91:E91" si="22">SUM(C84,C86:C90)</f>
        <v>16853.3</v>
      </c>
      <c r="D91" s="65">
        <f t="shared" si="22"/>
        <v>17651.699999999997</v>
      </c>
      <c r="E91" s="65">
        <f t="shared" si="22"/>
        <v>18629.8</v>
      </c>
      <c r="F91" s="65"/>
      <c r="G91" s="65" t="str">
        <f t="shared" ca="1" si="18"/>
        <v/>
      </c>
      <c r="H91" s="65"/>
      <c r="I91" s="65"/>
      <c r="J91" s="65"/>
    </row>
    <row r="92" spans="2:10" ht="15" customHeight="1" x14ac:dyDescent="0.25">
      <c r="G92" t="str">
        <f t="shared" ca="1" si="18"/>
        <v/>
      </c>
    </row>
    <row r="93" spans="2:10" ht="15" customHeight="1" x14ac:dyDescent="0.25">
      <c r="B93" t="s">
        <v>89</v>
      </c>
      <c r="C93" s="59">
        <v>1712.9</v>
      </c>
      <c r="D93" s="59">
        <v>1835.1</v>
      </c>
      <c r="E93" s="59">
        <v>1607.4</v>
      </c>
      <c r="G93" t="str">
        <f t="shared" ca="1" si="18"/>
        <v/>
      </c>
    </row>
    <row r="94" spans="2:10" ht="15" customHeight="1" x14ac:dyDescent="0.25">
      <c r="B94" t="s">
        <v>43</v>
      </c>
      <c r="C94" s="59">
        <v>3392.4</v>
      </c>
      <c r="D94" s="66">
        <v>3044.8</v>
      </c>
      <c r="E94" s="66">
        <v>3365.3999999999996</v>
      </c>
      <c r="G94" t="str">
        <f t="shared" ca="1" si="18"/>
        <v/>
      </c>
    </row>
    <row r="95" spans="2:10" ht="15" customHeight="1" x14ac:dyDescent="0.25">
      <c r="B95" t="s">
        <v>51</v>
      </c>
      <c r="C95">
        <f>SUM(C93:C94)</f>
        <v>5105.3</v>
      </c>
      <c r="D95" s="65">
        <f>SUM(D93:D94)</f>
        <v>4879.8999999999996</v>
      </c>
      <c r="E95" s="65">
        <f>SUM(E93:E94)</f>
        <v>4972.7999999999993</v>
      </c>
      <c r="F95" s="65"/>
      <c r="G95" s="65" t="str">
        <f t="shared" ref="G95:G126" ca="1" si="23">IF(ISBLANK(F95),"",_xlfn.FORMULATEXT(F95))</f>
        <v/>
      </c>
      <c r="H95" s="65"/>
      <c r="I95" s="65"/>
      <c r="J95" s="65"/>
    </row>
    <row r="96" spans="2:10" ht="15" customHeight="1" x14ac:dyDescent="0.25">
      <c r="G96" t="str">
        <f t="shared" ca="1" si="23"/>
        <v/>
      </c>
    </row>
    <row r="97" spans="1:10" ht="15" customHeight="1" x14ac:dyDescent="0.25">
      <c r="B97" t="s">
        <v>90</v>
      </c>
      <c r="C97" s="59">
        <v>3441.1</v>
      </c>
      <c r="D97" s="59">
        <v>4497.1000000000004</v>
      </c>
      <c r="E97" s="59">
        <v>5026.8999999999996</v>
      </c>
      <c r="G97" t="str">
        <f t="shared" ca="1" si="23"/>
        <v/>
      </c>
    </row>
    <row r="98" spans="1:10" ht="15" customHeight="1" x14ac:dyDescent="0.25">
      <c r="B98" t="s">
        <v>52</v>
      </c>
      <c r="C98" s="59">
        <v>3138</v>
      </c>
      <c r="D98" s="66">
        <v>2666.9</v>
      </c>
      <c r="E98" s="66">
        <v>2857.4</v>
      </c>
      <c r="G98" t="str">
        <f t="shared" ca="1" si="23"/>
        <v/>
      </c>
    </row>
    <row r="99" spans="1:10" ht="15" customHeight="1" x14ac:dyDescent="0.25">
      <c r="B99" t="s">
        <v>53</v>
      </c>
      <c r="C99">
        <f t="shared" ref="C99:E99" si="24">SUM(C95,C97:C98)</f>
        <v>11684.4</v>
      </c>
      <c r="D99" s="65">
        <f t="shared" si="24"/>
        <v>12043.9</v>
      </c>
      <c r="E99" s="65">
        <f t="shared" si="24"/>
        <v>12857.099999999999</v>
      </c>
      <c r="F99" s="65"/>
      <c r="G99" s="65" t="str">
        <f t="shared" ca="1" si="23"/>
        <v/>
      </c>
      <c r="H99" s="65"/>
      <c r="I99" s="65"/>
      <c r="J99" s="65"/>
    </row>
    <row r="100" spans="1:10" ht="15" customHeight="1" x14ac:dyDescent="0.25">
      <c r="G100" t="str">
        <f t="shared" ca="1" si="23"/>
        <v/>
      </c>
    </row>
    <row r="101" spans="1:10" ht="15" customHeight="1" x14ac:dyDescent="0.25">
      <c r="B101" t="s">
        <v>95</v>
      </c>
      <c r="C101" s="59">
        <v>5168.8999999999996</v>
      </c>
      <c r="D101" s="59">
        <v>5607.8</v>
      </c>
      <c r="E101" s="59">
        <v>5772.7</v>
      </c>
      <c r="G101" t="str">
        <f t="shared" ca="1" si="23"/>
        <v/>
      </c>
    </row>
    <row r="102" spans="1:10" ht="15" customHeight="1" x14ac:dyDescent="0.25">
      <c r="B102" t="s">
        <v>54</v>
      </c>
      <c r="C102">
        <f t="shared" ref="C102:E102" si="25">C99+SUM(C101:C101)</f>
        <v>16853.3</v>
      </c>
      <c r="D102" s="65">
        <f t="shared" si="25"/>
        <v>17651.7</v>
      </c>
      <c r="E102" s="65">
        <f t="shared" si="25"/>
        <v>18629.8</v>
      </c>
      <c r="F102" s="65"/>
      <c r="G102" s="65" t="str">
        <f t="shared" ca="1" si="23"/>
        <v/>
      </c>
      <c r="H102" s="65"/>
      <c r="I102" s="65"/>
      <c r="J102" s="65"/>
    </row>
    <row r="103" spans="1:10" ht="15" customHeight="1" x14ac:dyDescent="0.25">
      <c r="G103" t="str">
        <f t="shared" ca="1" si="23"/>
        <v/>
      </c>
    </row>
    <row r="104" spans="1:10" ht="15" customHeight="1" x14ac:dyDescent="0.25">
      <c r="B104" t="s">
        <v>55</v>
      </c>
      <c r="C104">
        <f t="shared" ref="C104:E104" si="26">C102-C91</f>
        <v>0</v>
      </c>
      <c r="D104">
        <f t="shared" si="26"/>
        <v>0</v>
      </c>
      <c r="E104">
        <f t="shared" si="26"/>
        <v>0</v>
      </c>
      <c r="G104" t="str">
        <f t="shared" ca="1" si="23"/>
        <v/>
      </c>
    </row>
    <row r="105" spans="1:10" ht="15" customHeight="1" x14ac:dyDescent="0.25">
      <c r="G105" t="str">
        <f t="shared" ca="1" si="23"/>
        <v/>
      </c>
    </row>
    <row r="106" spans="1:10" ht="15" customHeight="1" x14ac:dyDescent="0.25">
      <c r="A106" s="15" t="s">
        <v>56</v>
      </c>
      <c r="G106" t="str">
        <f t="shared" ca="1" si="23"/>
        <v/>
      </c>
    </row>
    <row r="107" spans="1:10" ht="15" customHeight="1" x14ac:dyDescent="0.25">
      <c r="B107" t="s">
        <v>32</v>
      </c>
      <c r="G107" t="str">
        <f t="shared" ca="1" si="23"/>
        <v/>
      </c>
    </row>
    <row r="108" spans="1:10" ht="15" customHeight="1" x14ac:dyDescent="0.25">
      <c r="B108" t="s">
        <v>96</v>
      </c>
      <c r="G108" t="str">
        <f t="shared" ca="1" si="23"/>
        <v/>
      </c>
    </row>
    <row r="109" spans="1:10" ht="15" customHeight="1" x14ac:dyDescent="0.25">
      <c r="B109" t="s">
        <v>57</v>
      </c>
      <c r="G109" t="str">
        <f t="shared" ca="1" si="23"/>
        <v/>
      </c>
    </row>
    <row r="110" spans="1:10" ht="15" customHeight="1" x14ac:dyDescent="0.25">
      <c r="B110" t="s">
        <v>58</v>
      </c>
      <c r="G110" t="str">
        <f t="shared" ca="1" si="23"/>
        <v/>
      </c>
    </row>
    <row r="111" spans="1:10" ht="15" customHeight="1" x14ac:dyDescent="0.25">
      <c r="B111" t="s">
        <v>59</v>
      </c>
      <c r="G111" t="str">
        <f t="shared" ca="1" si="23"/>
        <v/>
      </c>
    </row>
    <row r="112" spans="1:10" ht="15" customHeight="1" x14ac:dyDescent="0.25">
      <c r="B112" t="s">
        <v>60</v>
      </c>
      <c r="G112" t="str">
        <f t="shared" ca="1" si="23"/>
        <v/>
      </c>
    </row>
    <row r="113" spans="1:7" ht="15" customHeight="1" x14ac:dyDescent="0.25">
      <c r="G113" t="str">
        <f t="shared" ca="1" si="23"/>
        <v/>
      </c>
    </row>
    <row r="114" spans="1:7" ht="15" customHeight="1" x14ac:dyDescent="0.25">
      <c r="B114" t="s">
        <v>220</v>
      </c>
      <c r="G114" t="str">
        <f t="shared" ca="1" si="23"/>
        <v/>
      </c>
    </row>
    <row r="115" spans="1:7" ht="15" customHeight="1" x14ac:dyDescent="0.25">
      <c r="B115" t="s">
        <v>61</v>
      </c>
      <c r="G115" t="str">
        <f t="shared" ca="1" si="23"/>
        <v/>
      </c>
    </row>
    <row r="116" spans="1:7" ht="15" customHeight="1" x14ac:dyDescent="0.25">
      <c r="B116" t="s">
        <v>62</v>
      </c>
      <c r="G116" t="str">
        <f t="shared" ca="1" si="23"/>
        <v/>
      </c>
    </row>
    <row r="117" spans="1:7" ht="15" customHeight="1" x14ac:dyDescent="0.25">
      <c r="G117" t="str">
        <f t="shared" ca="1" si="23"/>
        <v/>
      </c>
    </row>
    <row r="118" spans="1:7" ht="15" customHeight="1" x14ac:dyDescent="0.25">
      <c r="B118" t="s">
        <v>63</v>
      </c>
      <c r="G118" t="str">
        <f t="shared" ca="1" si="23"/>
        <v/>
      </c>
    </row>
    <row r="119" spans="1:7" ht="15" customHeight="1" x14ac:dyDescent="0.25">
      <c r="B119" t="s">
        <v>64</v>
      </c>
      <c r="G119" t="str">
        <f t="shared" ca="1" si="23"/>
        <v/>
      </c>
    </row>
    <row r="120" spans="1:7" ht="15" customHeight="1" x14ac:dyDescent="0.25">
      <c r="B120" t="s">
        <v>65</v>
      </c>
      <c r="G120" t="str">
        <f t="shared" ca="1" si="23"/>
        <v/>
      </c>
    </row>
    <row r="121" spans="1:7" ht="15" customHeight="1" x14ac:dyDescent="0.25">
      <c r="G121" t="str">
        <f t="shared" ca="1" si="23"/>
        <v/>
      </c>
    </row>
    <row r="122" spans="1:7" ht="15" customHeight="1" x14ac:dyDescent="0.25">
      <c r="B122" t="s">
        <v>97</v>
      </c>
      <c r="G122" t="str">
        <f t="shared" ca="1" si="23"/>
        <v/>
      </c>
    </row>
    <row r="123" spans="1:7" ht="15" customHeight="1" x14ac:dyDescent="0.25">
      <c r="B123" t="s">
        <v>66</v>
      </c>
      <c r="G123" t="str">
        <f t="shared" ca="1" si="23"/>
        <v/>
      </c>
    </row>
    <row r="124" spans="1:7" ht="15" customHeight="1" x14ac:dyDescent="0.25">
      <c r="B124" t="s">
        <v>102</v>
      </c>
      <c r="G124" t="str">
        <f t="shared" ca="1" si="23"/>
        <v/>
      </c>
    </row>
    <row r="125" spans="1:7" ht="15" customHeight="1" x14ac:dyDescent="0.25">
      <c r="G125" t="str">
        <f t="shared" ca="1" si="23"/>
        <v/>
      </c>
    </row>
    <row r="126" spans="1:7" ht="15" customHeight="1" x14ac:dyDescent="0.25">
      <c r="A126" s="15" t="s">
        <v>110</v>
      </c>
      <c r="G126" t="str">
        <f t="shared" ca="1" si="23"/>
        <v/>
      </c>
    </row>
    <row r="127" spans="1:7" ht="15" customHeight="1" x14ac:dyDescent="0.25">
      <c r="B127" t="s">
        <v>111</v>
      </c>
      <c r="G127" t="str">
        <f t="shared" ref="G127:G157" ca="1" si="27">IF(ISBLANK(F127),"",_xlfn.FORMULATEXT(F127))</f>
        <v/>
      </c>
    </row>
    <row r="128" spans="1:7" ht="15" customHeight="1" x14ac:dyDescent="0.25">
      <c r="B128" t="s">
        <v>112</v>
      </c>
      <c r="G128" t="str">
        <f t="shared" ca="1" si="27"/>
        <v/>
      </c>
    </row>
    <row r="129" spans="1:10" ht="15" customHeight="1" x14ac:dyDescent="0.25">
      <c r="B129" t="s">
        <v>113</v>
      </c>
      <c r="G129" t="str">
        <f t="shared" ca="1" si="27"/>
        <v/>
      </c>
    </row>
    <row r="130" spans="1:10" ht="15" customHeight="1" x14ac:dyDescent="0.25">
      <c r="G130" t="str">
        <f t="shared" ca="1" si="27"/>
        <v/>
      </c>
    </row>
    <row r="131" spans="1:10" ht="15" customHeight="1" x14ac:dyDescent="0.25">
      <c r="A131" s="15" t="s">
        <v>67</v>
      </c>
      <c r="G131" t="str">
        <f t="shared" ca="1" si="27"/>
        <v/>
      </c>
    </row>
    <row r="132" spans="1:10" ht="15" customHeight="1" x14ac:dyDescent="0.25">
      <c r="B132" t="s">
        <v>101</v>
      </c>
      <c r="D132" s="60">
        <f>D31/C31-1</f>
        <v>8.1724838017155133E-2</v>
      </c>
      <c r="E132" s="60">
        <f>E31/D31-1</f>
        <v>2.6769998922375082E-2</v>
      </c>
      <c r="F132" s="60"/>
      <c r="G132" s="60" t="str">
        <f t="shared" ca="1" si="2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2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2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27"/>
        <v/>
      </c>
      <c r="H135" s="60"/>
      <c r="I135" s="60"/>
      <c r="J135" s="60"/>
    </row>
    <row r="136" spans="1:10" ht="15" customHeight="1" x14ac:dyDescent="0.25">
      <c r="G136" t="str">
        <f t="shared" ca="1" si="27"/>
        <v/>
      </c>
    </row>
    <row r="137" spans="1:10" ht="15" customHeight="1" x14ac:dyDescent="0.25">
      <c r="A137" s="15" t="s">
        <v>71</v>
      </c>
      <c r="G137" t="str">
        <f t="shared" ca="1" si="27"/>
        <v/>
      </c>
    </row>
    <row r="138" spans="1:10" ht="15" customHeight="1" x14ac:dyDescent="0.25">
      <c r="B138" t="s">
        <v>72</v>
      </c>
      <c r="C138">
        <f>C77</f>
        <v>822.49999999999955</v>
      </c>
      <c r="D138">
        <f>D77</f>
        <v>1752.8999999999996</v>
      </c>
      <c r="E138">
        <f>E77</f>
        <v>1546.1000000000004</v>
      </c>
      <c r="G138" t="str">
        <f t="shared" ca="1" si="27"/>
        <v/>
      </c>
    </row>
    <row r="139" spans="1:10" ht="15" customHeight="1" x14ac:dyDescent="0.25">
      <c r="B139" t="s">
        <v>73</v>
      </c>
      <c r="C139">
        <f>C138/C31</f>
        <v>7.9898584653643245E-2</v>
      </c>
      <c r="D139" s="60">
        <f>D138/D31</f>
        <v>0.15741405941305359</v>
      </c>
      <c r="E139" s="60">
        <f>E138/E31</f>
        <v>0.13522306864794426</v>
      </c>
      <c r="F139" s="60"/>
      <c r="G139" s="60" t="str">
        <f t="shared" ca="1" si="2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27"/>
        <v/>
      </c>
      <c r="H140" s="60"/>
      <c r="I140" s="60"/>
      <c r="J140" s="60"/>
    </row>
    <row r="141" spans="1:10" ht="15" customHeight="1" x14ac:dyDescent="0.25">
      <c r="G141" t="str">
        <f t="shared" ca="1" si="27"/>
        <v/>
      </c>
    </row>
    <row r="142" spans="1:10" ht="15" customHeight="1" x14ac:dyDescent="0.25">
      <c r="A142" s="15" t="s">
        <v>75</v>
      </c>
      <c r="G142" t="str">
        <f t="shared" ca="1" si="27"/>
        <v/>
      </c>
    </row>
    <row r="143" spans="1:10" ht="15" customHeight="1" x14ac:dyDescent="0.25">
      <c r="B143" t="s">
        <v>50</v>
      </c>
      <c r="C143">
        <f>C93</f>
        <v>1712.9</v>
      </c>
      <c r="D143">
        <f>D93</f>
        <v>1835.1</v>
      </c>
      <c r="E143">
        <f>E93</f>
        <v>1607.4</v>
      </c>
      <c r="G143" t="str">
        <f t="shared" ca="1" si="27"/>
        <v/>
      </c>
    </row>
    <row r="144" spans="1:10" ht="15" customHeight="1" x14ac:dyDescent="0.25">
      <c r="B144" t="s">
        <v>76</v>
      </c>
      <c r="C144">
        <f>C97</f>
        <v>3441.1</v>
      </c>
      <c r="D144">
        <f>D97</f>
        <v>4497.1000000000004</v>
      </c>
      <c r="E144">
        <f>E97</f>
        <v>5026.8999999999996</v>
      </c>
      <c r="G144" t="str">
        <f t="shared" ca="1" si="27"/>
        <v/>
      </c>
    </row>
    <row r="145" spans="1:10" ht="15" customHeight="1" x14ac:dyDescent="0.25">
      <c r="B145" t="s">
        <v>77</v>
      </c>
      <c r="C145">
        <f t="shared" ref="C145:D145" si="28">SUM(C143:C144)</f>
        <v>5154</v>
      </c>
      <c r="D145">
        <f t="shared" si="28"/>
        <v>6332.2000000000007</v>
      </c>
      <c r="E145">
        <f>SUM(E143:E144)</f>
        <v>6634.2999999999993</v>
      </c>
      <c r="G145" t="str">
        <f t="shared" ca="1" si="27"/>
        <v/>
      </c>
    </row>
    <row r="146" spans="1:10" ht="15" customHeight="1" x14ac:dyDescent="0.25">
      <c r="B146" t="s">
        <v>78</v>
      </c>
      <c r="C146">
        <f>C145-C80</f>
        <v>4671</v>
      </c>
      <c r="D146">
        <f>D145-D80</f>
        <v>6014.1</v>
      </c>
      <c r="E146">
        <f>E145-E80</f>
        <v>6322.4999999999991</v>
      </c>
      <c r="G146" t="str">
        <f t="shared" ca="1" si="27"/>
        <v/>
      </c>
    </row>
    <row r="147" spans="1:10" ht="15" customHeight="1" x14ac:dyDescent="0.25">
      <c r="B147" t="s">
        <v>79</v>
      </c>
      <c r="C147" s="62">
        <f>C145/C52</f>
        <v>3.0390942862197061</v>
      </c>
      <c r="D147" s="62">
        <f>D145/D52</f>
        <v>5.2198499711482986</v>
      </c>
      <c r="E147" s="62">
        <f>E145/E52</f>
        <v>3.8034168434328954</v>
      </c>
      <c r="F147" s="62"/>
      <c r="G147" s="62" t="str">
        <f t="shared" ca="1" si="2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27"/>
        <v/>
      </c>
      <c r="H148" s="62"/>
      <c r="I148" s="62"/>
      <c r="J148" s="62"/>
    </row>
    <row r="149" spans="1:10" ht="15" customHeight="1" x14ac:dyDescent="0.25">
      <c r="B149" t="s">
        <v>81</v>
      </c>
      <c r="C149">
        <f>C37</f>
        <v>-35.1</v>
      </c>
      <c r="D149">
        <f>D37</f>
        <v>-30.2</v>
      </c>
      <c r="E149">
        <f>E37</f>
        <v>-200.8</v>
      </c>
      <c r="G149" t="str">
        <f t="shared" ca="1" si="2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2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27"/>
        <v/>
      </c>
      <c r="H151" s="60"/>
      <c r="I151" s="60"/>
      <c r="J151" s="60"/>
    </row>
    <row r="152" spans="1:10" ht="15" customHeight="1" x14ac:dyDescent="0.25">
      <c r="G152" t="str">
        <f t="shared" ca="1" si="27"/>
        <v/>
      </c>
    </row>
    <row r="153" spans="1:10" ht="15" customHeight="1" x14ac:dyDescent="0.25">
      <c r="A153" s="15" t="s">
        <v>84</v>
      </c>
      <c r="G153" t="str">
        <f t="shared" ca="1" si="27"/>
        <v/>
      </c>
    </row>
    <row r="154" spans="1:10" ht="15" customHeight="1" x14ac:dyDescent="0.25">
      <c r="G154" t="str">
        <f t="shared" ca="1" si="27"/>
        <v/>
      </c>
    </row>
    <row r="155" spans="1:10" ht="15" customHeight="1" x14ac:dyDescent="0.25">
      <c r="G155" t="str">
        <f t="shared" ca="1" si="27"/>
        <v/>
      </c>
    </row>
    <row r="156" spans="1:10" ht="15" customHeight="1" x14ac:dyDescent="0.25">
      <c r="G156" t="str">
        <f t="shared" ca="1" si="27"/>
        <v/>
      </c>
    </row>
    <row r="157" spans="1:10" ht="15" customHeight="1" x14ac:dyDescent="0.25">
      <c r="G157" t="str">
        <f t="shared" ca="1" si="2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B28" sqref="A28:XFD2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