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73EA0B51-1839-4CDE-A88D-96A1D1958187}" xr6:coauthVersionLast="47" xr6:coauthVersionMax="47" xr10:uidLastSave="{D728A593-56A9-42A1-A49D-5A6A4C7EF1C5}"/>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4" l="1"/>
  <c r="H52" i="14"/>
  <c r="I52" i="14"/>
  <c r="J52" i="14"/>
  <c r="F52" i="14"/>
  <c r="G48" i="14"/>
  <c r="H48" i="14" s="1"/>
  <c r="G42" i="14"/>
  <c r="G43" i="14"/>
  <c r="H43" i="14"/>
  <c r="I43" i="14" s="1"/>
  <c r="J43" i="14" s="1"/>
  <c r="F49" i="14"/>
  <c r="F45" i="14"/>
  <c r="F44" i="14"/>
  <c r="F48" i="14"/>
  <c r="F43" i="14"/>
  <c r="F42" i="14"/>
  <c r="G31" i="14"/>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62" i="14"/>
  <c r="G63" i="14"/>
  <c r="G64" i="14"/>
  <c r="G57" i="14"/>
  <c r="G58" i="14"/>
  <c r="G55" i="14"/>
  <c r="G37" i="14"/>
  <c r="G34" i="14"/>
  <c r="G25" i="14"/>
  <c r="G18" i="14"/>
  <c r="G19" i="14"/>
  <c r="F8" i="14"/>
  <c r="D75" i="2"/>
  <c r="E75" i="2"/>
  <c r="C75" i="2"/>
  <c r="I48" i="14" l="1"/>
  <c r="H44" i="14"/>
  <c r="H49" i="14" s="1"/>
  <c r="G44" i="14"/>
  <c r="G28" i="14"/>
  <c r="H27" i="14"/>
  <c r="J23" i="14"/>
  <c r="J24" i="14" s="1"/>
  <c r="I24" i="14"/>
  <c r="H24" i="14"/>
  <c r="H10" i="14"/>
  <c r="H15" i="14" s="1"/>
  <c r="I14" i="14"/>
  <c r="G10" i="14"/>
  <c r="D49" i="14"/>
  <c r="E49" i="14"/>
  <c r="C49" i="14"/>
  <c r="I44" i="14" l="1"/>
  <c r="I49" i="14" s="1"/>
  <c r="J48" i="14"/>
  <c r="J44" i="14" s="1"/>
  <c r="J49" i="14" s="1"/>
  <c r="G45" i="14"/>
  <c r="H42" i="14" s="1"/>
  <c r="H45" i="14" s="1"/>
  <c r="I42" i="14" s="1"/>
  <c r="I45" i="14" s="1"/>
  <c r="J42" i="14" s="1"/>
  <c r="J45" i="14" s="1"/>
  <c r="G49" i="14"/>
  <c r="G11" i="14"/>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<sst xmlns="http://schemas.openxmlformats.org/spreadsheetml/2006/main" count="265" uniqueCount="225">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</sst>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45" activePane="bottomRight" state="frozen"/>
      <selection activeCell="C7" sqref="C7"/>
      <selection pane="topRight" activeCell="C7" sqref="C7"/>
      <selection pane="bottomLeft" activeCell="C7" sqref="C7"/>
      <selection pane="bottomRight" activeCell="J62" sqref="J62"/>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c r="F42">
        <f>E45</f>
        <v>3238</v>
      </c>
      <c r="G42">
        <f t="shared" ref="G42:J42" si="15">F45</f>
        <v>2847.82</v>
      </c>
      <c r="H42">
        <f t="shared" si="15"/>
        <v>2741.6986000000011</v>
      </c>
      <c r="I42">
        <f t="shared" si="15"/>
        <v>2777.7354316000014</v>
      </c>
      <c r="J42">
        <f t="shared" si="15"/>
        <v>2998.0884722308028</v>
      </c>
    </row>
    <row r="43" spans="1:10" ht="15" customHeight="1" outlineLevel="1" x14ac:dyDescent="0.25">
      <c r="B43" t="s">
        <v>158</v>
      </c>
      <c r="C43" s="59">
        <v>4329</v>
      </c>
      <c r="D43" s="59">
        <v>3362</v>
      </c>
      <c r="E43" s="59">
        <v>3032</v>
      </c>
      <c r="F43">
        <f>(1+F41)*E43</f>
        <v>2546.88</v>
      </c>
      <c r="G43">
        <f t="shared" ref="G43:J43" si="16">(1+G41)*F43</f>
        <v>2801.5680000000002</v>
      </c>
      <c r="H43">
        <f t="shared" si="16"/>
        <v>3193.7875200000008</v>
      </c>
      <c r="I43">
        <f t="shared" si="16"/>
        <v>3577.0420224000013</v>
      </c>
      <c r="J43">
        <f t="shared" si="16"/>
        <v>3863.2053841920015</v>
      </c>
    </row>
    <row r="44" spans="1:10" ht="15" customHeight="1" outlineLevel="1" x14ac:dyDescent="0.25">
      <c r="B44" t="s">
        <v>118</v>
      </c>
      <c r="C44" s="59">
        <v>-3796</v>
      </c>
      <c r="D44" s="59">
        <v>-3807</v>
      </c>
      <c r="E44" s="59">
        <v>-2997</v>
      </c>
      <c r="F44">
        <f>F48*-1</f>
        <v>-2937.06</v>
      </c>
      <c r="G44">
        <f t="shared" ref="G44:J44" si="17">G48*-1</f>
        <v>-2907.6893999999998</v>
      </c>
      <c r="H44">
        <f t="shared" si="17"/>
        <v>-3157.7506883999999</v>
      </c>
      <c r="I44">
        <f t="shared" si="17"/>
        <v>-3356.6889817691999</v>
      </c>
      <c r="J44">
        <f t="shared" si="17"/>
        <v>-3658.7909901284283</v>
      </c>
    </row>
    <row r="45" spans="1:10" ht="15" customHeight="1" outlineLevel="1" x14ac:dyDescent="0.25">
      <c r="B45" t="s">
        <v>117</v>
      </c>
      <c r="C45" s="59">
        <v>3792</v>
      </c>
      <c r="D45" s="59">
        <v>3327</v>
      </c>
      <c r="E45" s="59">
        <v>3238</v>
      </c>
      <c r="F45">
        <f>SUM(F42:F44)</f>
        <v>2847.82</v>
      </c>
      <c r="G45">
        <f t="shared" ref="G45:J45" si="18">SUM(G42:G44)</f>
        <v>2741.6986000000011</v>
      </c>
      <c r="H45">
        <f t="shared" si="18"/>
        <v>2777.7354316000014</v>
      </c>
      <c r="I45">
        <f t="shared" si="18"/>
        <v>2998.0884722308028</v>
      </c>
      <c r="J45">
        <f t="shared" si="18"/>
        <v>3202.502866294376</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F48">
        <f>(1+F47)*E48</f>
        <v>2937.06</v>
      </c>
      <c r="G48">
        <f t="shared" ref="G48:J48" si="19">(1+G47)*F48</f>
        <v>2907.6893999999998</v>
      </c>
      <c r="H48">
        <f t="shared" si="19"/>
        <v>3157.7506883999999</v>
      </c>
      <c r="I48">
        <f t="shared" si="19"/>
        <v>3356.6889817691999</v>
      </c>
      <c r="J48">
        <f t="shared" si="19"/>
        <v>3658.7909901284283</v>
      </c>
    </row>
    <row r="49" spans="1:10" ht="15" customHeight="1" x14ac:dyDescent="0.25">
      <c r="B49" t="s">
        <v>156</v>
      </c>
      <c r="C49" s="60">
        <f>C43/C44*-1</f>
        <v>1.1404109589041096</v>
      </c>
      <c r="D49" s="60">
        <f t="shared" ref="D49:F49" si="20">D43/D44*-1</f>
        <v>0.88311006041502493</v>
      </c>
      <c r="E49" s="60">
        <f t="shared" si="20"/>
        <v>1.0116783450116784</v>
      </c>
      <c r="F49" s="60">
        <f t="shared" si="20"/>
        <v>0.86715286715286721</v>
      </c>
      <c r="G49" s="60">
        <f t="shared" ref="G49:J49" si="21">G43/G44*-1</f>
        <v>0.96350318572540805</v>
      </c>
      <c r="H49" s="60">
        <f t="shared" si="21"/>
        <v>1.0114121839106496</v>
      </c>
      <c r="I49" s="60">
        <f t="shared" si="21"/>
        <v>1.065645951062961</v>
      </c>
      <c r="J49" s="60">
        <f t="shared" si="21"/>
        <v>1.0558693827045851</v>
      </c>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F52">
        <f>F51*F48</f>
        <v>190.90890000000002</v>
      </c>
      <c r="G52">
        <f t="shared" ref="G52:J52" si="22">G51*G48</f>
        <v>203.53825800000001</v>
      </c>
      <c r="H52">
        <f t="shared" si="22"/>
        <v>236.83130162999998</v>
      </c>
      <c r="I52">
        <f t="shared" si="22"/>
        <v>251.75167363268997</v>
      </c>
      <c r="J52">
        <f t="shared" si="22"/>
        <v>274.40932425963211</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23">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23"/>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24">IF(ISBLANK(F62),"",_xlfn.FORMULATEXT(F62))</f>
        <v/>
      </c>
    </row>
    <row r="63" spans="1:10" ht="15" customHeight="1" x14ac:dyDescent="0.25">
      <c r="B63" t="s">
        <v>196</v>
      </c>
      <c r="C63" s="59">
        <f>C64-C62</f>
        <v>-5.2000000000007276</v>
      </c>
      <c r="D63" s="59">
        <f>D64-D62</f>
        <v>-15.600000000000364</v>
      </c>
      <c r="E63" s="59">
        <f>E64-E62</f>
        <v>-27.5</v>
      </c>
      <c r="G63" t="str">
        <f t="shared" ca="1" si="24"/>
        <v/>
      </c>
    </row>
    <row r="64" spans="1:10" ht="15" customHeight="1" x14ac:dyDescent="0.25">
      <c r="B64" t="s">
        <v>99</v>
      </c>
      <c r="C64" s="59">
        <v>10294.299999999999</v>
      </c>
      <c r="D64" s="59">
        <v>11135.6</v>
      </c>
      <c r="E64" s="59">
        <v>11433.7</v>
      </c>
      <c r="G64" t="str">
        <f t="shared" ca="1" si="24"/>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5">IF(ISBLANK(F68),"",_xlfn.FORMULATEXT(F68))</f>
        <v/>
      </c>
    </row>
    <row r="69" spans="1:10" ht="15" customHeight="1" x14ac:dyDescent="0.25">
      <c r="B69" t="s">
        <v>197</v>
      </c>
      <c r="C69">
        <f>C70-C68</f>
        <v>-104.20000000000005</v>
      </c>
      <c r="D69">
        <f>D70-D68</f>
        <v>-82.600000000000023</v>
      </c>
      <c r="E69">
        <f>E70-E68</f>
        <v>-102.29999999999995</v>
      </c>
      <c r="G69" t="str">
        <f t="shared" ca="1" si="25"/>
        <v/>
      </c>
    </row>
    <row r="70" spans="1:10" ht="15" customHeight="1" x14ac:dyDescent="0.25">
      <c r="B70" t="s">
        <v>191</v>
      </c>
      <c r="C70" s="59">
        <v>841.8</v>
      </c>
      <c r="D70" s="59">
        <v>292.39999999999998</v>
      </c>
      <c r="E70" s="59">
        <v>790.5</v>
      </c>
      <c r="G70" t="str">
        <f t="shared" ca="1" si="25"/>
        <v/>
      </c>
    </row>
    <row r="71" spans="1:10" ht="15" customHeight="1" x14ac:dyDescent="0.25">
      <c r="B71" t="s">
        <v>194</v>
      </c>
      <c r="C71" s="60">
        <f>C70/C64</f>
        <v>8.1773408585333635E-2</v>
      </c>
      <c r="D71" s="60">
        <f>D70/D64</f>
        <v>2.6258127087898268E-2</v>
      </c>
      <c r="E71" s="60">
        <f>E70/E64</f>
        <v>6.9137724446154777E-2</v>
      </c>
      <c r="F71" s="60"/>
      <c r="G71" s="60" t="str">
        <f t="shared" ca="1" si="25"/>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customXml/itemProps3.xml><?xml version="1.0" encoding="utf-8"?>
<ds:datastoreItem xmlns:ds="http://schemas.openxmlformats.org/officeDocument/2006/customXml" ds:itemID="{993D1AD6-5C90-4382-828C-E3604FF39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2025-05-15T14:40:53Z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