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0D2F265D-4737-4844-AE53-0A64F0033B89}" xr6:coauthVersionLast="47" xr6:coauthVersionMax="47" xr10:uidLastSave="{4522C451-4535-4973-B102-F28CAA4B3BAD}"/>
  <bookViews>
    <workbookView xWindow="4830" yWindow="21480" windowWidth="21840" windowHeight="139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2" l="1"/>
  <c r="E75" i="2"/>
  <c r="C75" i="2"/>
  <c r="D49" i="14" l="1"/>
  <c r="E49" i="14"/>
  <c r="C49" i="14"/>
  <c r="E62" i="2" l="1"/>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<sst xmlns="http://schemas.openxmlformats.org/spreadsheetml/2006/main" count="265" uniqueCount="225">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</sst>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D15:L15"/>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3" activePane="bottomRight" state="frozen"/>
      <selection activeCell="C7" sqref="C7"/>
      <selection pane="topRight" activeCell="C7" sqref="C7"/>
      <selection pane="bottomLeft" activeCell="C7" sqref="C7"/>
      <selection pane="bottomRight" activeCell="H10" sqref="H1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row>
    <row r="9" spans="1:13" ht="15" customHeight="1" outlineLevel="1" x14ac:dyDescent="0.25">
      <c r="B9" t="s">
        <v>158</v>
      </c>
      <c r="D9">
        <f>D11-D8-D10</f>
        <v>4563.2</v>
      </c>
      <c r="E9">
        <f>E11-E8-E10</f>
        <v>3844.6</v>
      </c>
    </row>
    <row r="10" spans="1:13" ht="15" customHeight="1" outlineLevel="1" x14ac:dyDescent="0.25">
      <c r="B10" t="s">
        <v>159</v>
      </c>
      <c r="C10">
        <f>C14*-1</f>
        <v>-3104.7</v>
      </c>
      <c r="D10">
        <f>D14*-1</f>
        <v>-3623.2</v>
      </c>
      <c r="E10">
        <f>E14*-1</f>
        <v>-4465.2</v>
      </c>
    </row>
    <row r="11" spans="1:13" ht="15" customHeight="1" outlineLevel="1" x14ac:dyDescent="0.25">
      <c r="B11" t="s">
        <v>160</v>
      </c>
      <c r="C11" s="59">
        <v>2878</v>
      </c>
      <c r="D11" s="59">
        <v>3818</v>
      </c>
      <c r="E11" s="59">
        <v>3197.4</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row>
    <row r="15" spans="1:13" ht="15" customHeight="1" x14ac:dyDescent="0.25">
      <c r="B15" t="s">
        <v>165</v>
      </c>
      <c r="C15" s="60"/>
      <c r="D15" s="60">
        <f>D9/D10*-1</f>
        <v>1.2594391697946568</v>
      </c>
      <c r="E15" s="60">
        <f>E9/E10*-1</f>
        <v>0.86101406431962735</v>
      </c>
      <c r="F15" s="60"/>
      <c r="G15" s="60"/>
      <c r="H15" s="60"/>
      <c r="I15" s="60"/>
      <c r="J15" s="60"/>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row>
    <row r="19" spans="1:10" ht="15" customHeight="1" outlineLevel="1" x14ac:dyDescent="0.25">
      <c r="A19"/>
      <c r="B19" t="s">
        <v>173</v>
      </c>
      <c r="D19">
        <f>-D9</f>
        <v>-4563.2</v>
      </c>
      <c r="E19">
        <f>-E9</f>
        <v>-3844.6</v>
      </c>
      <c r="F19" s="54"/>
      <c r="G19" s="54"/>
      <c r="H19" s="54"/>
      <c r="I19" s="54"/>
      <c r="J19" s="54"/>
    </row>
    <row r="20" spans="1:10" ht="15" customHeight="1" outlineLevel="1" x14ac:dyDescent="0.25">
      <c r="A20"/>
      <c r="B20" t="s">
        <v>174</v>
      </c>
      <c r="D20">
        <f>SUM(D18:D19)</f>
        <v>3862.4000000000005</v>
      </c>
      <c r="E20">
        <f>SUM(E18:E19)</f>
        <v>4045.6</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row>
    <row r="24" spans="1:10" ht="15" customHeight="1" x14ac:dyDescent="0.25">
      <c r="A24"/>
      <c r="B24" t="s">
        <v>177</v>
      </c>
      <c r="D24" s="60">
        <f>D20/D23</f>
        <v>1.0380005374899222</v>
      </c>
      <c r="E24" s="60">
        <f>E20/E23</f>
        <v>1.011652913228307</v>
      </c>
      <c r="F24" s="60"/>
      <c r="G24" s="60"/>
      <c r="H24" s="60"/>
      <c r="I24" s="60"/>
      <c r="J24" s="60"/>
    </row>
    <row r="25" spans="1:10" ht="15" customHeight="1" x14ac:dyDescent="0.25">
      <c r="A25"/>
    </row>
    <row r="26" spans="1:10" ht="15" customHeight="1" x14ac:dyDescent="0.25">
      <c r="B26" t="s">
        <v>168</v>
      </c>
      <c r="C26">
        <f>C14+C23</f>
        <v>6503.5</v>
      </c>
      <c r="D26">
        <f>D14+D23</f>
        <v>7344.2</v>
      </c>
      <c r="E26">
        <f>E14+E23</f>
        <v>8464.2000000000007</v>
      </c>
    </row>
    <row r="27" spans="1:10" ht="15" customHeight="1" x14ac:dyDescent="0.25">
      <c r="B27" t="s">
        <v>169</v>
      </c>
      <c r="D27" s="60">
        <f>D26/C26-1</f>
        <v>0.12926885523179821</v>
      </c>
      <c r="E27" s="60">
        <f>E26/D26-1</f>
        <v>0.15250129353775788</v>
      </c>
      <c r="F27" s="60"/>
      <c r="G27" s="60"/>
      <c r="H27" s="60"/>
      <c r="I27" s="60"/>
      <c r="J27" s="60"/>
    </row>
    <row r="28" spans="1:10" ht="15" customHeight="1" x14ac:dyDescent="0.25">
      <c r="B28" t="s">
        <v>178</v>
      </c>
      <c r="C28" s="60">
        <f>C14/C26</f>
        <v>0.4773890981779042</v>
      </c>
      <c r="D28" s="60">
        <f>D14/D26</f>
        <v>0.49334168459464611</v>
      </c>
      <c r="E28" s="60">
        <f>E14/E26</f>
        <v>0.52753951938753807</v>
      </c>
      <c r="F28" s="60"/>
      <c r="G28" s="60"/>
      <c r="H28" s="60"/>
      <c r="I28" s="60"/>
      <c r="J28" s="60"/>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row>
    <row r="43" spans="1:10" ht="15" customHeight="1" outlineLevel="1" x14ac:dyDescent="0.25">
      <c r="B43" t="s">
        <v>158</v>
      </c>
      <c r="C43" s="59">
        <v>4329</v>
      </c>
      <c r="D43" s="59">
        <v>3362</v>
      </c>
      <c r="E43" s="59">
        <v>3032</v>
      </c>
    </row>
    <row r="44" spans="1:10" ht="15" customHeight="1" outlineLevel="1" x14ac:dyDescent="0.25">
      <c r="B44" t="s">
        <v>118</v>
      </c>
      <c r="C44" s="59">
        <v>-3796</v>
      </c>
      <c r="D44" s="59">
        <v>-3807</v>
      </c>
      <c r="E44" s="59">
        <v>-2997</v>
      </c>
    </row>
    <row r="45" spans="1:10" ht="15" customHeight="1" outlineLevel="1" x14ac:dyDescent="0.25">
      <c r="B45" t="s">
        <v>117</v>
      </c>
      <c r="C45" s="59">
        <v>3792</v>
      </c>
      <c r="D45" s="59">
        <v>3327</v>
      </c>
      <c r="E45" s="59">
        <v>3238</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row>
    <row r="49" spans="1:10" ht="15" customHeight="1" x14ac:dyDescent="0.25">
      <c r="B49" t="s">
        <v>156</v>
      </c>
      <c r="C49" s="60">
        <f>C43/C44*-1</f>
        <v>1.1404109589041096</v>
      </c>
      <c r="D49" s="60">
        <f t="shared" ref="D49:E49" si="0">D43/D44*-1</f>
        <v>0.88311006041502493</v>
      </c>
      <c r="E49" s="60">
        <f t="shared" si="0"/>
        <v>1.0116783450116784</v>
      </c>
      <c r="F49" s="60"/>
      <c r="G49" s="60"/>
      <c r="H49" s="60"/>
      <c r="I49" s="60"/>
      <c r="J49" s="60"/>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row>
    <row r="58" spans="1:10" ht="15" customHeight="1" x14ac:dyDescent="0.25">
      <c r="B58" t="s">
        <v>189</v>
      </c>
      <c r="C58" s="60">
        <f>C57/C44*-1</f>
        <v>0.10800842992623814</v>
      </c>
      <c r="D58" s="60">
        <f>D57/D44*-1</f>
        <v>-1.2083004990806409E-2</v>
      </c>
      <c r="E58" s="60">
        <f>E57/E44*-1</f>
        <v>1.4781448114781447E-2</v>
      </c>
      <c r="F58" s="60"/>
      <c r="G58" s="60"/>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row>
    <row r="63" spans="1:10" ht="15" customHeight="1" x14ac:dyDescent="0.25">
      <c r="B63" t="s">
        <v>196</v>
      </c>
      <c r="C63" s="59">
        <f>C64-C62</f>
        <v>-5.2000000000007276</v>
      </c>
      <c r="D63" s="59">
        <f>D64-D62</f>
        <v>-15.600000000000364</v>
      </c>
      <c r="E63" s="59">
        <f>E64-E62</f>
        <v>-27.5</v>
      </c>
    </row>
    <row r="64" spans="1:10" ht="15" customHeight="1" x14ac:dyDescent="0.25">
      <c r="B64" t="s">
        <v>99</v>
      </c>
      <c r="C64" s="59">
        <v>10294.299999999999</v>
      </c>
      <c r="D64" s="59">
        <v>11135.6</v>
      </c>
      <c r="E64" s="59">
        <v>11433.7</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row>
    <row r="69" spans="1:10" ht="15" customHeight="1" x14ac:dyDescent="0.25">
      <c r="B69" t="s">
        <v>197</v>
      </c>
      <c r="C69">
        <f>C70-C68</f>
        <v>-104.20000000000005</v>
      </c>
      <c r="D69">
        <f>D70-D68</f>
        <v>-82.600000000000023</v>
      </c>
      <c r="E69">
        <f>E70-E68</f>
        <v>-102.29999999999995</v>
      </c>
    </row>
    <row r="70" spans="1:10" ht="15" customHeight="1" x14ac:dyDescent="0.25">
      <c r="B70" t="s">
        <v>191</v>
      </c>
      <c r="C70" s="59">
        <v>841.8</v>
      </c>
      <c r="D70" s="59">
        <v>292.39999999999998</v>
      </c>
      <c r="E70" s="59">
        <v>790.5</v>
      </c>
    </row>
    <row r="71" spans="1:10" ht="15" customHeight="1" x14ac:dyDescent="0.25">
      <c r="B71" t="s">
        <v>194</v>
      </c>
      <c r="C71" s="60">
        <f>C70/C64</f>
        <v>8.1773408585333635E-2</v>
      </c>
      <c r="D71" s="60">
        <f>D70/D64</f>
        <v>2.6258127087898268E-2</v>
      </c>
      <c r="E71" s="60">
        <f>E70/E64</f>
        <v>6.9137724446154777E-2</v>
      </c>
      <c r="F71" s="60"/>
      <c r="G71" s="60"/>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18" activePane="bottomRight" state="frozen"/>
      <selection activeCell="C5" sqref="C5:E5"/>
      <selection pane="topRight" activeCell="C5" sqref="C5:E5"/>
      <selection pane="bottomLeft" activeCell="C5" sqref="C5:E5"/>
      <selection pane="bottomRight" activeCell="B18" sqref="B1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