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Felix Live/1_29 Aug 25_Val Fundamentals/Clean Excel/"/>
    </mc:Choice>
  </mc:AlternateContent>
  <xr:revisionPtr revIDLastSave="25" documentId="8_{D337BA05-39B2-4CB1-8631-DB363FF447BE}" xr6:coauthVersionLast="47" xr6:coauthVersionMax="47" xr10:uidLastSave="{3D050CA1-E192-4CB3-A4ED-B2072349074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NKE Balance Sheet" sheetId="9" r:id="rId3"/>
    <sheet name="NKE Valuation" sheetId="7" r:id="rId4"/>
    <sheet name="EV versus Equity Multiples" sheetId="8" r:id="rId5"/>
  </sheets>
  <definedNames>
    <definedName name="_xlnm.Print_Area" localSheetId="4">'EV versus Equity Multiples'!$A$1:$J$2</definedName>
    <definedName name="_xlnm.Print_Area" localSheetId="2">'NKE Balance Sheet'!$A$1:$J$2</definedName>
    <definedName name="_xlnm.Print_Area" localSheetId="3">'NKE Valuation'!$A$1:$J$2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9" l="1"/>
  <c r="C24" i="9"/>
  <c r="C10" i="9"/>
  <c r="C16" i="9" s="1"/>
  <c r="C34" i="9" l="1"/>
  <c r="C36" i="9" s="1"/>
  <c r="J21" i="9" l="1"/>
  <c r="J11" i="9"/>
  <c r="A1" i="9"/>
  <c r="F19" i="8" l="1"/>
  <c r="F21" i="8" s="1"/>
  <c r="C19" i="8"/>
  <c r="C21" i="8" s="1"/>
  <c r="F11" i="8"/>
  <c r="F9" i="8"/>
  <c r="C9" i="8"/>
  <c r="C11" i="8" s="1"/>
  <c r="A1" i="8"/>
  <c r="A1" i="7" l="1"/>
  <c r="A7" i="1" l="1"/>
  <c r="I12" i="7" l="1"/>
  <c r="A1" i="6" l="1"/>
</calcChain>
</file>

<file path=xl/sharedStrings.xml><?xml version="1.0" encoding="utf-8"?>
<sst xmlns="http://schemas.openxmlformats.org/spreadsheetml/2006/main" count="152" uniqueCount="96">
  <si>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</si>
  <si>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</si>
  <si>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</si>
  <si>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</si>
  <si>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</si>
  <si>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</si>
  <si>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</si>
  <si>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</si>
  <si>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</si>
  <si>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</si>
  <si>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</si>
  <si>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</si>
  <si>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</si>
  <si>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</si>
  <si>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</si>
  <si>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</si>
  <si>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Valuation</t>
  </si>
  <si>
    <t>Valuation Fundamentals</t>
  </si>
  <si>
    <t>NA</t>
  </si>
  <si>
    <t>Equity Value</t>
  </si>
  <si>
    <t>EV</t>
  </si>
  <si>
    <t>P/E</t>
  </si>
  <si>
    <t>Cash</t>
  </si>
  <si>
    <t>Equity</t>
  </si>
  <si>
    <t>Equity value</t>
  </si>
  <si>
    <t>EBIT</t>
  </si>
  <si>
    <t>Share price</t>
  </si>
  <si>
    <t>EV/EBIT</t>
  </si>
  <si>
    <t>Net income</t>
  </si>
  <si>
    <t xml:space="preserve"> </t>
  </si>
  <si>
    <t>Interest expense</t>
  </si>
  <si>
    <t>Debt</t>
  </si>
  <si>
    <t>End</t>
  </si>
  <si>
    <t>Tax expense</t>
  </si>
  <si>
    <t>EV Calculation</t>
  </si>
  <si>
    <t>Earnings</t>
  </si>
  <si>
    <t>Diluted shares outstanding</t>
  </si>
  <si>
    <t>Short-term investments</t>
  </si>
  <si>
    <t>EPS</t>
  </si>
  <si>
    <t>Multiples</t>
  </si>
  <si>
    <t>Company A - high cash, no debt</t>
  </si>
  <si>
    <t>Value</t>
  </si>
  <si>
    <t>Value Driver</t>
  </si>
  <si>
    <t>Multiple</t>
  </si>
  <si>
    <t>Interest income</t>
  </si>
  <si>
    <t>No. shares</t>
  </si>
  <si>
    <t>Per share</t>
  </si>
  <si>
    <t>Company B - high debt</t>
  </si>
  <si>
    <t>Inventories</t>
  </si>
  <si>
    <t>TOTAL</t>
  </si>
  <si>
    <t>Prepaid expenses and other current assets</t>
  </si>
  <si>
    <t>Goodwill</t>
  </si>
  <si>
    <t>Long-term debt</t>
  </si>
  <si>
    <t>Accumulated other comprehensive income (loss)</t>
  </si>
  <si>
    <t>Balance check</t>
  </si>
  <si>
    <t>ASSETS = LIABILITIES + EQUITY</t>
  </si>
  <si>
    <t>Other Fin Assets</t>
  </si>
  <si>
    <t>Operating Assets</t>
  </si>
  <si>
    <t>Operating Liabilities</t>
  </si>
  <si>
    <t>Check</t>
  </si>
  <si>
    <t>NET OPERATING ASSETS + FIN ASSETS = FUNDING (i.e. DEBT + EQUITY)</t>
  </si>
  <si>
    <t xml:space="preserve">Net Operating Assets  </t>
  </si>
  <si>
    <t>All figures in $ millions, except per share amounts</t>
  </si>
  <si>
    <t>Nike Balance Sheet 31 May 2025</t>
  </si>
  <si>
    <t>EBITDA - May'26e</t>
  </si>
  <si>
    <t>EPS - May'26e</t>
  </si>
  <si>
    <t>EV / FY1 EBITDA</t>
  </si>
  <si>
    <t>P / E FY1</t>
  </si>
  <si>
    <t>Cash and equivalents</t>
  </si>
  <si>
    <t>Accounts receivable, net</t>
  </si>
  <si>
    <t>Total current assets</t>
  </si>
  <si>
    <t>Property, plant and equipment, net</t>
  </si>
  <si>
    <t>Operating lease right-of-use assets, net</t>
  </si>
  <si>
    <t>Identifiable intangible assets, net</t>
  </si>
  <si>
    <t>Deferred income taxes and other assets</t>
  </si>
  <si>
    <t>TOTAL ASSETS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</si>
  <si>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</si>
  <si>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</si>
  <si>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</si>
  <si>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</si>
  <si>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</si>
  <si>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</si>
  <si>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</si>
  <si>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Operating lease liabilities</t>
  </si>
  <si>
    <t>Deferred income taxes and other liabilities</t>
  </si>
  <si>
    <t>Capital in excess of stated value</t>
  </si>
  <si>
    <t>Retained earnings (deficit)</t>
  </si>
  <si>
    <t>Total shareholders' equity</t>
  </si>
  <si>
    <t>TOTAL LIABILITIES AND SHAREHOLDERS' EQUITY</t>
  </si>
  <si>
    <t>Common stock at stated value</t>
  </si>
  <si>
    <t>Equity:</t>
  </si>
  <si>
    <t>Enterprise Value</t>
  </si>
  <si>
    <t>NKE Balance Sheet</t>
  </si>
  <si>
    <t>NKE Valuation</t>
  </si>
  <si>
    <t>EV versus Equity Multiples</t>
  </si>
  <si>
    <t>Nike Valuation (ticker: NKE)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</si>
</sst>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0_);\(#,##0.00\);0.00_);@_)"/>
    <numFmt numFmtId="175" formatCode="#,##0.0\ \x_);\(#,##0.0\ \x\)"/>
  </numFmts>
  <fonts count="37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rgb="FF085393"/>
      <name val="Calibri"/>
      <family val="2"/>
      <scheme val="minor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3" fontId="32" fillId="0" borderId="0" applyNumberFormat="0" applyFill="0" applyBorder="0" applyAlignment="0" applyProtection="0"/>
    <xf numFmtId="170" fontId="3" fillId="0" borderId="0">
      <alignment vertical="top"/>
    </xf>
    <xf numFmtId="173" fontId="34" fillId="0" borderId="0"/>
    <xf numFmtId="171" fontId="9" fillId="0" borderId="0" applyFont="0" applyFill="0" applyBorder="0" applyAlignment="0" applyProtection="0"/>
    <xf numFmtId="170" fontId="27" fillId="2" borderId="0">
      <alignment horizontal="center"/>
    </xf>
  </cellStyleXfs>
  <cellXfs count="94">
    <xf numFmtId="173" fontId="0" fillId="0" borderId="0" xfId="0"/>
    <xf numFmtId="175" fontId="0" fillId="0" borderId="0" xfId="55" applyFont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59" applyFont="1" applyAlignment="1"/>
    <xf numFmtId="173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4" fontId="30" fillId="0" borderId="0" xfId="57" applyNumberFormat="1" applyFill="1"/>
    <xf numFmtId="173" fontId="32" fillId="0" borderId="0" xfId="60"/>
    <xf numFmtId="170" fontId="3" fillId="0" borderId="0" xfId="61">
      <alignment vertical="top"/>
    </xf>
    <xf numFmtId="173" fontId="34" fillId="0" borderId="0" xfId="62"/>
    <xf numFmtId="170" fontId="35" fillId="0" borderId="0" xfId="61" applyFont="1">
      <alignment vertical="top"/>
    </xf>
    <xf numFmtId="173" fontId="33" fillId="0" borderId="0" xfId="62" applyFont="1"/>
    <xf numFmtId="171" fontId="0" fillId="0" borderId="0" xfId="63" applyFont="1"/>
    <xf numFmtId="173" fontId="34" fillId="40" borderId="0" xfId="62" applyFill="1"/>
    <xf numFmtId="173" fontId="34" fillId="41" borderId="0" xfId="62" applyFill="1"/>
    <xf numFmtId="173" fontId="34" fillId="38" borderId="0" xfId="62" applyFill="1"/>
    <xf numFmtId="173" fontId="34" fillId="39" borderId="0" xfId="62" applyFill="1"/>
    <xf numFmtId="173" fontId="36" fillId="0" borderId="0" xfId="0" applyFont="1"/>
    <xf numFmtId="173" fontId="36" fillId="0" borderId="0" xfId="57" applyNumberFormat="1" applyFont="1" applyFill="1"/>
    <xf numFmtId="173" fontId="0" fillId="41" borderId="0" xfId="0" applyFill="1"/>
    <xf numFmtId="173" fontId="33" fillId="0" borderId="0" xfId="62" applyFont="1" applyAlignment="1">
      <alignment horizontal="centerContinuous"/>
    </xf>
    <xf numFmtId="173" fontId="34" fillId="0" borderId="0" xfId="62" applyAlignment="1">
      <alignment horizontal="centerContinuous"/>
    </xf>
    <xf numFmtId="173" fontId="34" fillId="42" borderId="0" xfId="62" applyFill="1"/>
    <xf numFmtId="173" fontId="0" fillId="39" borderId="0" xfId="0" applyFill="1"/>
    <xf numFmtId="173" fontId="0" fillId="0" borderId="0" xfId="0" applyAlignment="1">
      <alignment horizontal="centerContinuous"/>
    </xf>
    <xf numFmtId="173" fontId="0" fillId="5" borderId="0" xfId="51" applyNumberFormat="1" applyFont="1" applyAlignment="1">
      <alignment horizontal="left"/>
    </xf>
    <xf numFmtId="170" fontId="31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64" xr:uid="{ED22E3A1-E86F-48AB-A520-85EB1283FD8B}"/>
    <cellStyle name="Hyperlink" xfId="1" builtinId="8" hidden="1" customBuiltin="1"/>
    <cellStyle name="Hyperlink" xfId="60" builtinId="8"/>
    <cellStyle name="Input" xfId="15" builtinId="20" hidden="1"/>
    <cellStyle name="Input" xfId="58" builtinId="20" customBuiltin="1"/>
    <cellStyle name="Linked Cell" xfId="18" builtinId="24" hidden="1"/>
    <cellStyle name="Multiple" xfId="55" xr:uid="{00000000-0005-0000-0000-000032000000}"/>
    <cellStyle name="Multiple 2" xfId="63" xr:uid="{3CC395BF-4240-4DB1-B676-48EBE6230861}"/>
    <cellStyle name="Neutral" xfId="14" builtinId="28" hidden="1"/>
    <cellStyle name="Normal" xfId="0" builtinId="0" customBuiltin="1"/>
    <cellStyle name="Normal 2" xfId="62" xr:uid="{2C5D07AB-0585-4131-B5D8-28ED2E5B3744}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1" xr:uid="{67E0DBB7-7FB1-46C1-A165-E14AFC4E2B49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66675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2563" y="123826"/>
          <a:ext cx="468587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22" customFormat="1" ht="75" customHeight="1" x14ac:dyDescent="0.4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84"/>
      <c r="D4" s="84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6" t="s">
        <v>10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s="23" customFormat="1" ht="15" customHeight="1" x14ac:dyDescent="0.4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s="23" customFormat="1" ht="15" customHeight="1" x14ac:dyDescent="0.45">
      <c r="A7" s="86" t="str">
        <f ca="1">"© "&amp;YEAR(TODAY())&amp;" Financial Edge Training "</f>
        <v xml:space="preserve">© 2025 Financial Edge Training 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7"/>
      <c r="H9" s="87"/>
      <c r="I9" s="87"/>
      <c r="J9" s="87"/>
      <c r="K9" s="28"/>
    </row>
    <row r="10" spans="1:14" s="23" customFormat="1" ht="15" customHeight="1" x14ac:dyDescent="0.45">
      <c r="B10" s="24"/>
      <c r="C10" s="24"/>
      <c r="F10" s="28"/>
      <c r="G10" s="87"/>
      <c r="H10" s="87"/>
      <c r="I10" s="87"/>
      <c r="J10" s="8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83"/>
      <c r="H12" s="83"/>
      <c r="I12" s="83"/>
      <c r="J12" s="8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83"/>
      <c r="H13" s="83"/>
      <c r="I13" s="83"/>
      <c r="J13" s="8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83"/>
      <c r="H14" s="83"/>
      <c r="I14" s="83"/>
      <c r="J14" s="8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83"/>
      <c r="H16" s="83"/>
      <c r="I16" s="83"/>
      <c r="J16" s="83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Valuation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9" t="s">
        <v>0</v>
      </c>
      <c r="C4" s="89"/>
      <c r="D4" s="89"/>
      <c r="E4" s="89"/>
      <c r="F4" s="89"/>
      <c r="G4" s="89"/>
      <c r="H4" s="89"/>
      <c r="I4" s="89"/>
      <c r="K4" s="2"/>
      <c r="L4" s="89" t="s">
        <v>2</v>
      </c>
      <c r="M4" s="89"/>
      <c r="N4" s="89"/>
      <c r="O4" s="89"/>
      <c r="P4" s="89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19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91" t="s">
        <v>18</v>
      </c>
      <c r="O5" s="91"/>
      <c r="P5" s="91"/>
      <c r="Q5" s="91"/>
      <c r="R5" s="40"/>
    </row>
    <row r="6" spans="1:18" s="3" customFormat="1" ht="15" customHeight="1" x14ac:dyDescent="0.45">
      <c r="A6" s="4"/>
      <c r="B6" s="9" t="s">
        <v>1</v>
      </c>
      <c r="C6" s="18" t="s">
        <v>91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92"/>
      <c r="O6" s="92"/>
      <c r="P6" s="92"/>
      <c r="Q6" s="92"/>
      <c r="R6" s="40"/>
    </row>
    <row r="7" spans="1:18" s="3" customFormat="1" ht="15" customHeight="1" x14ac:dyDescent="0.45">
      <c r="A7" s="18"/>
      <c r="B7" s="9" t="s">
        <v>1</v>
      </c>
      <c r="C7" s="18" t="s">
        <v>39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91"/>
      <c r="O7" s="91"/>
      <c r="P7" s="91"/>
      <c r="Q7" s="91"/>
      <c r="R7" s="40"/>
    </row>
    <row r="8" spans="1:18" s="3" customFormat="1" ht="15" customHeight="1" x14ac:dyDescent="0.45">
      <c r="A8" s="18"/>
      <c r="B8" s="9"/>
      <c r="C8" s="18"/>
      <c r="D8" s="18"/>
      <c r="E8" s="18"/>
      <c r="F8" s="18"/>
      <c r="G8" s="18"/>
      <c r="H8" s="18"/>
      <c r="I8" s="18"/>
      <c r="K8" s="18"/>
      <c r="L8" s="10" t="s">
        <v>6</v>
      </c>
      <c r="M8" s="10"/>
      <c r="N8" s="91"/>
      <c r="O8" s="91"/>
      <c r="P8" s="91"/>
      <c r="Q8" s="91"/>
      <c r="R8" s="40"/>
    </row>
    <row r="9" spans="1:18" s="3" customFormat="1" ht="15" customHeight="1" x14ac:dyDescent="0.45">
      <c r="A9" s="41"/>
      <c r="B9" s="9"/>
      <c r="C9" s="41"/>
      <c r="D9" s="41"/>
      <c r="E9" s="41"/>
      <c r="F9" s="41"/>
      <c r="G9" s="41"/>
      <c r="H9" s="41"/>
      <c r="I9" s="41"/>
      <c r="K9" s="18"/>
      <c r="L9" s="10" t="s">
        <v>7</v>
      </c>
      <c r="M9" s="10"/>
      <c r="N9" s="91" t="s">
        <v>9</v>
      </c>
      <c r="O9" s="91"/>
      <c r="P9" s="91"/>
      <c r="Q9" s="91"/>
      <c r="R9" s="40"/>
    </row>
    <row r="10" spans="1:18" s="3" customFormat="1" ht="15" customHeight="1" x14ac:dyDescent="0.45">
      <c r="A10" s="39"/>
      <c r="B10" s="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93">
        <v>0</v>
      </c>
      <c r="O10" s="93"/>
      <c r="P10" s="93"/>
      <c r="Q10" s="93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90" t="s">
        <v>15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2"/>
      <c r="O13" s="89" t="s">
        <v>11</v>
      </c>
      <c r="P13" s="89"/>
      <c r="Q13" s="89"/>
      <c r="R13" s="58"/>
    </row>
    <row r="14" spans="1:18" s="3" customFormat="1" ht="15" customHeight="1" x14ac:dyDescent="0.45">
      <c r="A14" s="56"/>
      <c r="B14" s="9" t="s">
        <v>1</v>
      </c>
      <c r="C14" s="55" t="s">
        <v>92</v>
      </c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9" t="s">
        <v>1</v>
      </c>
      <c r="C15" s="18" t="s">
        <v>93</v>
      </c>
      <c r="D15" s="81"/>
      <c r="E15" s="81"/>
      <c r="F15" s="81"/>
      <c r="G15" s="81"/>
      <c r="H15" s="81"/>
      <c r="I15" s="81"/>
      <c r="J15" s="81"/>
      <c r="K15" s="81"/>
      <c r="L15" s="81"/>
      <c r="N15" s="4"/>
      <c r="O15" s="27"/>
      <c r="P15" s="52" t="s">
        <v>12</v>
      </c>
      <c r="Q15" s="22"/>
      <c r="R15" s="56"/>
    </row>
    <row r="16" spans="1:18" s="3" customFormat="1" ht="15" customHeight="1" x14ac:dyDescent="0.45">
      <c r="A16" s="56"/>
      <c r="B16" s="9" t="s">
        <v>1</v>
      </c>
      <c r="C16" s="18" t="s">
        <v>39</v>
      </c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3" customFormat="1" ht="15" customHeight="1" x14ac:dyDescent="0.45">
      <c r="A17" s="5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N17" s="18"/>
      <c r="O17" s="27"/>
      <c r="P17" t="s">
        <v>14</v>
      </c>
      <c r="Q17" s="22"/>
      <c r="R17" s="56"/>
    </row>
    <row r="18" spans="1:18" s="3" customFormat="1" ht="15" customHeight="1" x14ac:dyDescent="0.45">
      <c r="A18" s="39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14">
    <mergeCell ref="B18:C18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7CFD-2DB8-4D0B-BE4A-EAF1770CE394}">
  <sheetPr>
    <pageSetUpPr fitToPage="1"/>
  </sheetPr>
  <dimension ref="A1:L38"/>
  <sheetViews>
    <sheetView zoomScaleNormal="100" workbookViewId="0"/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4" width="11" customWidth="1"/>
    <col min="5" max="5" width="17.19921875" customWidth="1"/>
    <col min="6" max="6" width="11" customWidth="1"/>
    <col min="7" max="7" width="17.19921875" bestFit="1" customWidth="1"/>
    <col min="8" max="10" width="11" customWidth="1"/>
    <col min="11" max="12" width="9.265625" customWidth="1"/>
  </cols>
  <sheetData>
    <row r="1" spans="1:12" s="46" customFormat="1" ht="45" customHeight="1" x14ac:dyDescent="0.85">
      <c r="A1" s="6" t="str">
        <f>Info!A2</f>
        <v>Valuation Fundamentals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5" customFormat="1" ht="30" customHeight="1" x14ac:dyDescent="0.65">
      <c r="A2" s="15" t="s">
        <v>63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45">
      <c r="A3" t="s">
        <v>62</v>
      </c>
    </row>
    <row r="5" spans="1:12" ht="15" customHeight="1" x14ac:dyDescent="0.45">
      <c r="B5" t="s">
        <v>68</v>
      </c>
      <c r="C5" s="61">
        <v>7464</v>
      </c>
      <c r="D5" s="61"/>
      <c r="E5" s="76" t="s">
        <v>55</v>
      </c>
      <c r="F5" s="77"/>
      <c r="G5" s="77"/>
      <c r="H5" s="77"/>
    </row>
    <row r="6" spans="1:12" ht="15" customHeight="1" x14ac:dyDescent="0.45">
      <c r="B6" t="s">
        <v>37</v>
      </c>
      <c r="C6" s="61">
        <v>1687</v>
      </c>
      <c r="D6" s="61"/>
      <c r="E6" s="69" t="s">
        <v>22</v>
      </c>
      <c r="F6" s="69"/>
      <c r="G6" s="70" t="s">
        <v>58</v>
      </c>
      <c r="H6" s="70"/>
    </row>
    <row r="7" spans="1:12" ht="15" customHeight="1" x14ac:dyDescent="0.45">
      <c r="B7" t="s">
        <v>69</v>
      </c>
      <c r="C7" s="61">
        <v>4717</v>
      </c>
      <c r="D7" s="61"/>
      <c r="E7" s="78" t="s">
        <v>56</v>
      </c>
      <c r="F7" s="78"/>
      <c r="G7" s="70"/>
      <c r="H7" s="70"/>
    </row>
    <row r="8" spans="1:12" ht="15" customHeight="1" x14ac:dyDescent="0.45">
      <c r="B8" t="s">
        <v>48</v>
      </c>
      <c r="C8" s="61">
        <v>7489</v>
      </c>
      <c r="D8" s="61"/>
      <c r="E8" s="70" t="s">
        <v>57</v>
      </c>
      <c r="F8" s="70"/>
      <c r="G8" s="71" t="s">
        <v>31</v>
      </c>
      <c r="H8" s="71"/>
    </row>
    <row r="9" spans="1:12" ht="15" customHeight="1" x14ac:dyDescent="0.45">
      <c r="B9" t="s">
        <v>50</v>
      </c>
      <c r="C9" s="61">
        <v>2005</v>
      </c>
      <c r="D9" s="61"/>
      <c r="E9" s="75"/>
      <c r="F9" s="75"/>
      <c r="G9" s="72" t="s">
        <v>23</v>
      </c>
      <c r="H9" s="72"/>
    </row>
    <row r="10" spans="1:12" ht="15" customHeight="1" x14ac:dyDescent="0.45">
      <c r="B10" s="73" t="s">
        <v>70</v>
      </c>
      <c r="C10" s="73">
        <f>SUM(C5:C9)</f>
        <v>23362</v>
      </c>
      <c r="D10" s="61"/>
      <c r="E10" s="70"/>
      <c r="F10" s="70"/>
      <c r="G10" s="72"/>
      <c r="H10" s="72"/>
    </row>
    <row r="11" spans="1:12" ht="15" customHeight="1" x14ac:dyDescent="0.45">
      <c r="B11" t="s">
        <v>71</v>
      </c>
      <c r="C11" s="61">
        <v>4828</v>
      </c>
      <c r="D11" s="73"/>
      <c r="E11" s="67" t="s">
        <v>49</v>
      </c>
      <c r="F11" s="67"/>
      <c r="G11" s="67" t="s">
        <v>49</v>
      </c>
      <c r="H11" s="67"/>
      <c r="I11" s="73" t="s">
        <v>59</v>
      </c>
      <c r="J11" s="73">
        <f>F11-H11</f>
        <v>0</v>
      </c>
    </row>
    <row r="12" spans="1:12" ht="15" customHeight="1" x14ac:dyDescent="0.45">
      <c r="B12" t="s">
        <v>72</v>
      </c>
      <c r="C12" s="61">
        <v>2712</v>
      </c>
      <c r="D12" s="61"/>
    </row>
    <row r="13" spans="1:12" ht="15" customHeight="1" x14ac:dyDescent="0.45">
      <c r="B13" t="s">
        <v>73</v>
      </c>
      <c r="C13" s="61">
        <v>259</v>
      </c>
      <c r="D13" s="61"/>
    </row>
    <row r="14" spans="1:12" ht="15" customHeight="1" x14ac:dyDescent="0.45">
      <c r="B14" t="s">
        <v>51</v>
      </c>
      <c r="C14" s="61">
        <v>240</v>
      </c>
      <c r="D14" s="61"/>
    </row>
    <row r="15" spans="1:12" ht="15" customHeight="1" x14ac:dyDescent="0.45">
      <c r="B15" t="s">
        <v>74</v>
      </c>
      <c r="C15" s="61">
        <v>5178</v>
      </c>
      <c r="D15" s="61"/>
    </row>
    <row r="16" spans="1:12" ht="15" customHeight="1" x14ac:dyDescent="0.45">
      <c r="B16" s="73" t="s">
        <v>75</v>
      </c>
      <c r="C16" s="73">
        <f>SUM(C10:C15)</f>
        <v>36579</v>
      </c>
      <c r="D16" s="61"/>
      <c r="E16" s="76" t="s">
        <v>60</v>
      </c>
      <c r="F16" s="77"/>
      <c r="G16" s="77"/>
      <c r="H16" s="77"/>
    </row>
    <row r="17" spans="2:10" ht="15" customHeight="1" x14ac:dyDescent="0.45">
      <c r="B17" s="73"/>
      <c r="C17" s="74"/>
      <c r="D17" s="61"/>
      <c r="E17" s="69" t="s">
        <v>22</v>
      </c>
      <c r="F17" s="69"/>
      <c r="G17" s="71" t="s">
        <v>31</v>
      </c>
      <c r="H17" s="71"/>
    </row>
    <row r="18" spans="2:10" ht="15" customHeight="1" x14ac:dyDescent="0.45">
      <c r="B18" t="s">
        <v>76</v>
      </c>
      <c r="C18" s="61">
        <v>0</v>
      </c>
      <c r="D18" s="74"/>
      <c r="E18" s="78" t="s">
        <v>56</v>
      </c>
      <c r="F18" s="78"/>
      <c r="G18" s="71"/>
      <c r="H18" s="71"/>
    </row>
    <row r="19" spans="2:10" ht="15" customHeight="1" x14ac:dyDescent="0.45">
      <c r="B19" t="s">
        <v>77</v>
      </c>
      <c r="C19" s="61">
        <v>5</v>
      </c>
      <c r="D19" s="61"/>
      <c r="E19" s="70" t="s">
        <v>61</v>
      </c>
      <c r="F19" s="70"/>
      <c r="G19" s="72" t="s">
        <v>23</v>
      </c>
      <c r="H19" s="72"/>
    </row>
    <row r="20" spans="2:10" ht="15" customHeight="1" x14ac:dyDescent="0.45">
      <c r="B20" t="s">
        <v>78</v>
      </c>
      <c r="C20" s="61">
        <v>3479</v>
      </c>
      <c r="D20" s="61"/>
      <c r="E20" s="70"/>
      <c r="F20" s="70"/>
      <c r="G20" s="72"/>
      <c r="H20" s="72"/>
    </row>
    <row r="21" spans="2:10" ht="15" customHeight="1" x14ac:dyDescent="0.45">
      <c r="B21" t="s">
        <v>79</v>
      </c>
      <c r="C21" s="61">
        <v>502</v>
      </c>
      <c r="D21" s="61"/>
      <c r="E21" s="67" t="s">
        <v>49</v>
      </c>
      <c r="F21" s="67"/>
      <c r="G21" s="67" t="s">
        <v>49</v>
      </c>
      <c r="H21" s="67"/>
      <c r="I21" s="73" t="s">
        <v>59</v>
      </c>
      <c r="J21" s="73">
        <f>F21-H21</f>
        <v>0</v>
      </c>
    </row>
    <row r="22" spans="2:10" ht="15" customHeight="1" x14ac:dyDescent="0.45">
      <c r="B22" t="s">
        <v>80</v>
      </c>
      <c r="C22" s="61">
        <v>5911</v>
      </c>
      <c r="D22" s="61"/>
    </row>
    <row r="23" spans="2:10" ht="15" customHeight="1" x14ac:dyDescent="0.45">
      <c r="B23" t="s">
        <v>81</v>
      </c>
      <c r="C23" s="61">
        <v>669</v>
      </c>
      <c r="D23" s="61"/>
    </row>
    <row r="24" spans="2:10" ht="15" customHeight="1" x14ac:dyDescent="0.45">
      <c r="B24" s="73" t="s">
        <v>82</v>
      </c>
      <c r="C24" s="73">
        <f>SUM(C18:C23)</f>
        <v>10566</v>
      </c>
      <c r="D24" s="74"/>
      <c r="J24" s="73"/>
    </row>
    <row r="25" spans="2:10" ht="15" customHeight="1" x14ac:dyDescent="0.45">
      <c r="B25" t="s">
        <v>52</v>
      </c>
      <c r="C25" s="61">
        <v>7961</v>
      </c>
      <c r="D25" s="74"/>
    </row>
    <row r="26" spans="2:10" ht="15" customHeight="1" x14ac:dyDescent="0.45">
      <c r="B26" t="s">
        <v>83</v>
      </c>
      <c r="C26" s="61">
        <v>2550</v>
      </c>
      <c r="D26" s="61"/>
    </row>
    <row r="27" spans="2:10" ht="15" customHeight="1" x14ac:dyDescent="0.45">
      <c r="B27" t="s">
        <v>84</v>
      </c>
      <c r="C27" s="61">
        <v>2289</v>
      </c>
      <c r="D27" s="61"/>
    </row>
    <row r="28" spans="2:10" ht="15" customHeight="1" x14ac:dyDescent="0.45">
      <c r="B28" t="s">
        <v>90</v>
      </c>
      <c r="C28" s="61"/>
      <c r="D28" s="61"/>
    </row>
    <row r="29" spans="2:10" ht="15" customHeight="1" x14ac:dyDescent="0.45">
      <c r="B29" t="s">
        <v>89</v>
      </c>
      <c r="C29" s="61">
        <v>3</v>
      </c>
      <c r="D29" s="61"/>
    </row>
    <row r="30" spans="2:10" ht="15" customHeight="1" x14ac:dyDescent="0.45">
      <c r="B30" t="s">
        <v>85</v>
      </c>
      <c r="C30" s="61">
        <v>14195</v>
      </c>
    </row>
    <row r="31" spans="2:10" ht="15" customHeight="1" x14ac:dyDescent="0.45">
      <c r="B31" t="s">
        <v>53</v>
      </c>
      <c r="C31" s="61">
        <v>-258</v>
      </c>
      <c r="D31" s="61"/>
    </row>
    <row r="32" spans="2:10" ht="15" customHeight="1" x14ac:dyDescent="0.45">
      <c r="B32" t="s">
        <v>86</v>
      </c>
      <c r="C32" s="61">
        <v>-727</v>
      </c>
      <c r="D32" s="61"/>
    </row>
    <row r="33" spans="1:4" ht="15" customHeight="1" x14ac:dyDescent="0.45">
      <c r="B33" s="73" t="s">
        <v>87</v>
      </c>
      <c r="C33" s="73">
        <f>SUM(C29:C32)</f>
        <v>13213</v>
      </c>
      <c r="D33" s="73"/>
    </row>
    <row r="34" spans="1:4" ht="15" customHeight="1" x14ac:dyDescent="0.45">
      <c r="B34" s="73" t="s">
        <v>88</v>
      </c>
      <c r="C34" s="73">
        <f>SUM(C24+SUM(C25:C27)+C33)</f>
        <v>36579</v>
      </c>
      <c r="D34" s="73"/>
    </row>
    <row r="35" spans="1:4" ht="15" customHeight="1" x14ac:dyDescent="0.45">
      <c r="B35" s="73"/>
      <c r="C35" s="73"/>
      <c r="D35" s="73"/>
    </row>
    <row r="36" spans="1:4" ht="15" customHeight="1" x14ac:dyDescent="0.45">
      <c r="B36" s="73" t="s">
        <v>54</v>
      </c>
      <c r="C36" s="73">
        <f>C16-C34</f>
        <v>0</v>
      </c>
      <c r="D36" s="73"/>
    </row>
    <row r="37" spans="1:4" ht="15" customHeight="1" x14ac:dyDescent="0.45">
      <c r="D37" s="73"/>
    </row>
    <row r="38" spans="1:4" ht="15" customHeight="1" x14ac:dyDescent="0.45">
      <c r="A38" s="16" t="s">
        <v>32</v>
      </c>
      <c r="D38" s="73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fitToWidth="0" orientation="landscape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73FD-F1F1-4696-8DE3-72BDBA8697D5}">
  <sheetPr>
    <pageSetUpPr fitToPage="1"/>
  </sheetPr>
  <dimension ref="A1:L27"/>
  <sheetViews>
    <sheetView zoomScaleNormal="100" workbookViewId="0"/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4" width="11" customWidth="1"/>
    <col min="5" max="5" width="19.33203125" bestFit="1" customWidth="1"/>
    <col min="6" max="6" width="11" customWidth="1"/>
    <col min="7" max="7" width="12.73046875" bestFit="1" customWidth="1"/>
    <col min="8" max="8" width="19.33203125" customWidth="1"/>
    <col min="9" max="9" width="11" customWidth="1"/>
    <col min="10" max="10" width="14" bestFit="1" customWidth="1"/>
    <col min="11" max="11" width="9.265625" customWidth="1"/>
    <col min="12" max="12" width="13.86328125" customWidth="1"/>
  </cols>
  <sheetData>
    <row r="1" spans="1:12" s="46" customFormat="1" ht="45" customHeight="1" x14ac:dyDescent="0.85">
      <c r="A1" s="6" t="str">
        <f>Info!A2</f>
        <v>Valuation Fundamentals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5" customFormat="1" ht="30" customHeight="1" x14ac:dyDescent="0.65">
      <c r="A2" s="15" t="s">
        <v>95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45">
      <c r="A3" t="s">
        <v>62</v>
      </c>
    </row>
    <row r="4" spans="1:12" ht="15" customHeight="1" x14ac:dyDescent="0.45">
      <c r="A4"/>
    </row>
    <row r="5" spans="1:12" ht="15" customHeight="1" x14ac:dyDescent="0.45">
      <c r="A5" s="16" t="s">
        <v>34</v>
      </c>
    </row>
    <row r="6" spans="1:12" ht="15" customHeight="1" x14ac:dyDescent="0.45">
      <c r="B6" t="s">
        <v>26</v>
      </c>
      <c r="C6" s="62"/>
      <c r="E6" s="76" t="s">
        <v>60</v>
      </c>
      <c r="F6" s="77"/>
      <c r="G6" s="77"/>
      <c r="H6" s="77"/>
      <c r="I6" s="80"/>
      <c r="J6" s="80"/>
    </row>
    <row r="7" spans="1:12" ht="15" customHeight="1" x14ac:dyDescent="0.45">
      <c r="B7" t="s">
        <v>36</v>
      </c>
      <c r="C7" s="61"/>
      <c r="E7" s="69" t="s">
        <v>22</v>
      </c>
      <c r="F7" s="69"/>
      <c r="H7" s="71" t="s">
        <v>31</v>
      </c>
      <c r="I7" s="71"/>
    </row>
    <row r="8" spans="1:12" ht="15" customHeight="1" x14ac:dyDescent="0.45">
      <c r="B8" t="s">
        <v>24</v>
      </c>
      <c r="E8" s="78" t="s">
        <v>56</v>
      </c>
      <c r="F8" s="78"/>
      <c r="H8" s="72" t="s">
        <v>23</v>
      </c>
      <c r="I8" s="72"/>
    </row>
    <row r="9" spans="1:12" ht="15" customHeight="1" x14ac:dyDescent="0.45">
      <c r="E9" s="70" t="s">
        <v>61</v>
      </c>
      <c r="F9" s="70"/>
      <c r="H9" s="79"/>
      <c r="I9" s="79"/>
    </row>
    <row r="10" spans="1:12" ht="15" customHeight="1" x14ac:dyDescent="0.45">
      <c r="B10" t="s">
        <v>76</v>
      </c>
      <c r="C10" s="61"/>
      <c r="E10" s="70"/>
      <c r="F10" s="70"/>
      <c r="H10" s="72"/>
      <c r="I10" s="72"/>
    </row>
    <row r="11" spans="1:12" ht="15" customHeight="1" x14ac:dyDescent="0.45">
      <c r="B11" t="s">
        <v>77</v>
      </c>
      <c r="C11" s="61"/>
      <c r="E11" s="67" t="s">
        <v>49</v>
      </c>
      <c r="F11" s="67"/>
      <c r="H11" s="67" t="s">
        <v>49</v>
      </c>
      <c r="I11" s="67"/>
    </row>
    <row r="12" spans="1:12" ht="15" customHeight="1" x14ac:dyDescent="0.45">
      <c r="B12" t="s">
        <v>52</v>
      </c>
      <c r="C12" s="61"/>
      <c r="H12" s="73" t="s">
        <v>59</v>
      </c>
      <c r="I12" s="73">
        <f>F11-I11</f>
        <v>0</v>
      </c>
    </row>
    <row r="13" spans="1:12" ht="15" customHeight="1" x14ac:dyDescent="0.45">
      <c r="C13" s="63"/>
    </row>
    <row r="14" spans="1:12" ht="15" customHeight="1" x14ac:dyDescent="0.45">
      <c r="B14" t="s">
        <v>22</v>
      </c>
      <c r="C14" s="61"/>
    </row>
    <row r="15" spans="1:12" ht="15" customHeight="1" x14ac:dyDescent="0.45">
      <c r="B15" t="s">
        <v>37</v>
      </c>
      <c r="C15" s="61"/>
    </row>
    <row r="17" spans="1:3" ht="15" customHeight="1" x14ac:dyDescent="0.45">
      <c r="B17" t="s">
        <v>20</v>
      </c>
    </row>
    <row r="19" spans="1:3" ht="15" customHeight="1" x14ac:dyDescent="0.45">
      <c r="A19" s="16" t="s">
        <v>35</v>
      </c>
    </row>
    <row r="20" spans="1:3" ht="15" customHeight="1" x14ac:dyDescent="0.45">
      <c r="B20" t="s">
        <v>64</v>
      </c>
      <c r="C20" s="61"/>
    </row>
    <row r="21" spans="1:3" ht="15" customHeight="1" x14ac:dyDescent="0.45">
      <c r="B21" t="s">
        <v>65</v>
      </c>
      <c r="C21" s="62"/>
    </row>
    <row r="22" spans="1:3" ht="15" customHeight="1" x14ac:dyDescent="0.45">
      <c r="C22" s="62"/>
    </row>
    <row r="23" spans="1:3" ht="15" customHeight="1" x14ac:dyDescent="0.45">
      <c r="A23" s="16" t="s">
        <v>39</v>
      </c>
    </row>
    <row r="24" spans="1:3" ht="15" customHeight="1" x14ac:dyDescent="0.45">
      <c r="B24" t="s">
        <v>66</v>
      </c>
      <c r="C24" s="1"/>
    </row>
    <row r="25" spans="1:3" ht="15" customHeight="1" x14ac:dyDescent="0.45">
      <c r="B25" t="s">
        <v>67</v>
      </c>
      <c r="C25" s="1"/>
    </row>
    <row r="26" spans="1:3" ht="15" customHeight="1" x14ac:dyDescent="0.45">
      <c r="C26" s="1"/>
    </row>
    <row r="27" spans="1:3" ht="15" customHeight="1" x14ac:dyDescent="0.45">
      <c r="A27" s="16" t="s">
        <v>32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94" fitToHeight="0" orientation="landscape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10AD-06AF-425A-A644-40D6D892E81A}">
  <sheetPr>
    <pageSetUpPr fitToPage="1"/>
  </sheetPr>
  <dimension ref="A1:L23"/>
  <sheetViews>
    <sheetView zoomScaleNormal="100" workbookViewId="0"/>
  </sheetViews>
  <sheetFormatPr defaultColWidth="9.1328125" defaultRowHeight="15" customHeight="1" x14ac:dyDescent="0.45"/>
  <cols>
    <col min="1" max="1" width="1.3984375" style="16" customWidth="1"/>
    <col min="2" max="9" width="15.59765625" customWidth="1"/>
    <col min="10" max="10" width="11" customWidth="1"/>
    <col min="11" max="12" width="9.265625" customWidth="1"/>
  </cols>
  <sheetData>
    <row r="1" spans="1:12" s="46" customFormat="1" ht="45" customHeight="1" x14ac:dyDescent="0.85">
      <c r="A1" s="6" t="str">
        <f>Info!A2</f>
        <v>Valuation Fundamentals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5" customFormat="1" ht="30" customHeight="1" x14ac:dyDescent="0.65">
      <c r="A2" s="15" t="s">
        <v>94</v>
      </c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45">
      <c r="A3" s="16" t="s">
        <v>40</v>
      </c>
      <c r="B3" s="64"/>
      <c r="C3" s="65"/>
      <c r="D3" s="16"/>
      <c r="E3" s="65"/>
      <c r="F3" s="65"/>
      <c r="G3" s="16"/>
      <c r="H3" s="65"/>
      <c r="I3" s="65"/>
      <c r="J3" s="65"/>
    </row>
    <row r="4" spans="1:12" ht="15" customHeight="1" x14ac:dyDescent="0.45">
      <c r="B4" s="66" t="s">
        <v>41</v>
      </c>
      <c r="C4" s="67"/>
      <c r="D4" s="16"/>
      <c r="E4" s="66" t="s">
        <v>42</v>
      </c>
      <c r="F4" s="67" t="s">
        <v>29</v>
      </c>
      <c r="G4" s="16"/>
      <c r="H4" s="66" t="s">
        <v>43</v>
      </c>
      <c r="I4" s="65"/>
      <c r="J4" s="65"/>
    </row>
    <row r="5" spans="1:12" ht="15" customHeight="1" x14ac:dyDescent="0.45">
      <c r="B5" t="s">
        <v>20</v>
      </c>
      <c r="C5" s="61">
        <v>1000</v>
      </c>
      <c r="D5" s="16"/>
      <c r="E5" t="s">
        <v>25</v>
      </c>
      <c r="F5" s="61">
        <v>100</v>
      </c>
      <c r="G5" s="16"/>
      <c r="H5" t="s">
        <v>27</v>
      </c>
      <c r="I5" s="68"/>
      <c r="J5" s="65"/>
    </row>
    <row r="6" spans="1:12" ht="15" customHeight="1" x14ac:dyDescent="0.45">
      <c r="B6" t="s">
        <v>22</v>
      </c>
      <c r="C6" s="61">
        <v>800</v>
      </c>
      <c r="D6" s="16"/>
      <c r="E6" t="s">
        <v>44</v>
      </c>
      <c r="F6" s="61">
        <v>8</v>
      </c>
      <c r="G6" s="16"/>
      <c r="H6" s="65"/>
      <c r="I6" s="65"/>
      <c r="J6" s="65"/>
    </row>
    <row r="7" spans="1:12" ht="15" customHeight="1" x14ac:dyDescent="0.45">
      <c r="B7" t="s">
        <v>31</v>
      </c>
      <c r="C7" s="61">
        <v>0</v>
      </c>
      <c r="D7" s="16"/>
      <c r="E7" t="s">
        <v>30</v>
      </c>
      <c r="F7" s="61">
        <v>0</v>
      </c>
      <c r="G7" s="16"/>
      <c r="H7" s="65"/>
      <c r="I7" s="65"/>
      <c r="J7" s="65"/>
    </row>
    <row r="8" spans="1:12" ht="15" customHeight="1" x14ac:dyDescent="0.45">
      <c r="A8" s="60"/>
      <c r="C8" s="65"/>
      <c r="D8" s="60"/>
      <c r="E8" t="s">
        <v>33</v>
      </c>
      <c r="F8" s="61">
        <v>-32.4</v>
      </c>
      <c r="G8" s="60"/>
      <c r="H8" s="65"/>
      <c r="I8" s="65"/>
      <c r="J8" s="65"/>
    </row>
    <row r="9" spans="1:12" ht="15" customHeight="1" x14ac:dyDescent="0.45">
      <c r="B9" t="s">
        <v>23</v>
      </c>
      <c r="C9" s="65">
        <f>C5+C6-C7</f>
        <v>1800</v>
      </c>
      <c r="D9" s="16"/>
      <c r="E9" t="s">
        <v>28</v>
      </c>
      <c r="F9" s="65">
        <f>SUM(F5:F8)</f>
        <v>75.599999999999994</v>
      </c>
      <c r="G9" s="16"/>
      <c r="H9" s="65"/>
      <c r="I9" s="65"/>
      <c r="J9" s="65"/>
    </row>
    <row r="10" spans="1:12" ht="15" customHeight="1" x14ac:dyDescent="0.45">
      <c r="B10" t="s">
        <v>45</v>
      </c>
      <c r="C10" s="61">
        <v>100</v>
      </c>
      <c r="D10" s="16"/>
      <c r="E10" t="s">
        <v>45</v>
      </c>
      <c r="F10" s="61">
        <v>100</v>
      </c>
      <c r="G10" s="16"/>
      <c r="H10" s="65"/>
      <c r="I10" s="65"/>
      <c r="J10" s="65"/>
    </row>
    <row r="11" spans="1:12" ht="15" customHeight="1" x14ac:dyDescent="0.45">
      <c r="B11" t="s">
        <v>46</v>
      </c>
      <c r="C11" s="65">
        <f>C9/C10</f>
        <v>18</v>
      </c>
      <c r="D11" s="16"/>
      <c r="E11" t="s">
        <v>38</v>
      </c>
      <c r="F11" s="65">
        <f>F9/F10</f>
        <v>0.75599999999999989</v>
      </c>
      <c r="G11" s="16"/>
      <c r="H11" t="s">
        <v>21</v>
      </c>
      <c r="I11" s="68"/>
      <c r="J11" s="65"/>
    </row>
    <row r="12" spans="1:12" ht="15" customHeight="1" x14ac:dyDescent="0.45">
      <c r="B12" s="65"/>
      <c r="C12" s="65"/>
      <c r="D12" s="16"/>
      <c r="E12" s="65"/>
      <c r="F12" s="65"/>
      <c r="G12" s="16"/>
      <c r="H12" s="65"/>
      <c r="I12" s="65"/>
      <c r="J12" s="65"/>
    </row>
    <row r="13" spans="1:12" ht="15" customHeight="1" x14ac:dyDescent="0.45">
      <c r="A13" s="16" t="s">
        <v>47</v>
      </c>
      <c r="B13" s="64"/>
      <c r="C13" s="65"/>
      <c r="D13" s="16"/>
      <c r="E13" s="65"/>
      <c r="F13" s="65"/>
      <c r="G13" s="16"/>
      <c r="H13" s="65"/>
      <c r="I13" s="65"/>
      <c r="J13" s="65"/>
    </row>
    <row r="14" spans="1:12" ht="15" customHeight="1" x14ac:dyDescent="0.45">
      <c r="B14" s="66" t="s">
        <v>41</v>
      </c>
      <c r="C14" s="67"/>
      <c r="D14" s="16"/>
      <c r="E14" s="66" t="s">
        <v>42</v>
      </c>
      <c r="F14" s="67" t="s">
        <v>29</v>
      </c>
      <c r="G14" s="16"/>
      <c r="H14" s="66" t="s">
        <v>43</v>
      </c>
      <c r="I14" s="65"/>
      <c r="J14" s="65"/>
    </row>
    <row r="15" spans="1:12" ht="15" customHeight="1" x14ac:dyDescent="0.45">
      <c r="B15" t="s">
        <v>20</v>
      </c>
      <c r="C15" s="61">
        <v>1000</v>
      </c>
      <c r="D15" s="16"/>
      <c r="E15" t="s">
        <v>25</v>
      </c>
      <c r="F15" s="61">
        <v>100</v>
      </c>
      <c r="G15" s="16"/>
      <c r="H15" t="s">
        <v>27</v>
      </c>
      <c r="I15" s="68"/>
      <c r="J15" s="65"/>
    </row>
    <row r="16" spans="1:12" ht="15" customHeight="1" x14ac:dyDescent="0.45">
      <c r="B16" t="s">
        <v>22</v>
      </c>
      <c r="C16" s="61">
        <v>0</v>
      </c>
      <c r="D16" s="16"/>
      <c r="E16" t="s">
        <v>44</v>
      </c>
      <c r="F16" s="61">
        <v>0</v>
      </c>
      <c r="G16" s="16"/>
      <c r="H16" s="64"/>
      <c r="I16" s="65"/>
      <c r="J16" s="65"/>
    </row>
    <row r="17" spans="1:10" ht="15" customHeight="1" x14ac:dyDescent="0.45">
      <c r="B17" t="s">
        <v>31</v>
      </c>
      <c r="C17" s="61">
        <v>800</v>
      </c>
      <c r="D17" s="16"/>
      <c r="E17" t="s">
        <v>30</v>
      </c>
      <c r="F17" s="61">
        <v>-40</v>
      </c>
      <c r="G17" s="16"/>
      <c r="H17" s="64"/>
      <c r="I17" s="65"/>
      <c r="J17" s="65"/>
    </row>
    <row r="18" spans="1:10" ht="15" customHeight="1" x14ac:dyDescent="0.45">
      <c r="A18" s="60"/>
      <c r="C18" s="65"/>
      <c r="D18" s="60"/>
      <c r="E18" t="s">
        <v>33</v>
      </c>
      <c r="F18" s="61">
        <v>-18</v>
      </c>
      <c r="G18" s="60"/>
      <c r="H18" s="64"/>
      <c r="I18" s="65"/>
      <c r="J18" s="65"/>
    </row>
    <row r="19" spans="1:10" ht="15" customHeight="1" x14ac:dyDescent="0.45">
      <c r="B19" t="s">
        <v>23</v>
      </c>
      <c r="C19" s="65">
        <f>C15+C16-C17</f>
        <v>200</v>
      </c>
      <c r="D19" s="16"/>
      <c r="E19" t="s">
        <v>28</v>
      </c>
      <c r="F19" s="65">
        <f>SUM(F15:F18)</f>
        <v>42</v>
      </c>
      <c r="G19" s="16"/>
      <c r="H19" s="64"/>
      <c r="I19" s="65"/>
      <c r="J19" s="65"/>
    </row>
    <row r="20" spans="1:10" ht="15" customHeight="1" x14ac:dyDescent="0.45">
      <c r="B20" t="s">
        <v>45</v>
      </c>
      <c r="C20" s="61">
        <v>100</v>
      </c>
      <c r="D20" s="16"/>
      <c r="E20" t="s">
        <v>45</v>
      </c>
      <c r="F20" s="61">
        <v>100</v>
      </c>
      <c r="G20" s="16"/>
      <c r="H20" s="64"/>
      <c r="I20" s="65"/>
      <c r="J20" s="65"/>
    </row>
    <row r="21" spans="1:10" ht="15" customHeight="1" x14ac:dyDescent="0.45">
      <c r="B21" t="s">
        <v>46</v>
      </c>
      <c r="C21" s="65">
        <f>C19/C20</f>
        <v>2</v>
      </c>
      <c r="D21" s="16"/>
      <c r="E21" t="s">
        <v>38</v>
      </c>
      <c r="F21" s="65">
        <f>F19/F20</f>
        <v>0.42</v>
      </c>
      <c r="G21" s="16"/>
      <c r="H21" t="s">
        <v>21</v>
      </c>
      <c r="I21" s="68"/>
      <c r="J21" s="65"/>
    </row>
    <row r="22" spans="1:10" ht="15" customHeight="1" x14ac:dyDescent="0.45">
      <c r="B22" s="65"/>
      <c r="C22" s="65"/>
      <c r="D22" s="16"/>
      <c r="E22" s="65"/>
      <c r="F22" s="65"/>
      <c r="G22" s="16"/>
      <c r="H22" s="65"/>
      <c r="I22" s="65"/>
      <c r="J22" s="65"/>
    </row>
    <row r="23" spans="1:10" ht="15" customHeight="1" x14ac:dyDescent="0.45">
      <c r="A23" s="16" t="s">
        <v>32</v>
      </c>
      <c r="B23" s="65"/>
      <c r="C23" s="65"/>
      <c r="D23" s="16"/>
      <c r="E23" s="65"/>
      <c r="F23" s="65"/>
      <c r="G23" s="16"/>
      <c r="H23" s="65"/>
      <c r="I23" s="65"/>
      <c r="J23" s="65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fitToHeight="0" orientation="landscape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7D5CA-61C3-4F80-B065-328CC86E8E6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C5E6EB16-DA08-49AF-B576-29EC7DB6A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C102D-F2FF-4004-A306-68A028561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Welcome</vt:lpstr>
      <vt:lpstr>Info</vt:lpstr>
      <vt:lpstr>NKE Balance Sheet</vt:lpstr>
      <vt:lpstr>NKE Valuation</vt:lpstr>
      <vt:lpstr>EV versus Equity Multiples</vt:lpstr>
      <vt:lpstr>'EV versus Equity Multiples'!Print_Area</vt:lpstr>
      <vt:lpstr>'NKE Balance Sheet'!Print_Area</vt:lpstr>
      <vt:lpstr>'NKE 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2025-03-05T12:33:00Z</cp:lastPrinted>
  <dcterms:created xsi:type="dcterms:W3CDTF">2016-02-03T14:06:14Z</dcterms:created>
  <dcterms:modified xsi:type="dcterms:W3CDTF">2025-08-28T09:00:42Z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