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https://wsporg.sharepoint.com/FE Materials/Materials Development/11000 Industry Specific/11131 Expected Credit Losses/Recording/4. Stage 2 Loan Workout/"/>
    </mc:Choice>
  </mc:AlternateContent>
  <xr:revisionPtr revIDLastSave="21" documentId="8_{D47447A9-8213-4A1E-929A-D2A8B03E1934}" xr6:coauthVersionLast="47" xr6:coauthVersionMax="47" xr10:uidLastSave="{F5B50629-4926-4A69-A44E-B76787D8CF89}"/>
  <bookViews>
    <workbookView xWindow="-108" yWindow="-108" windowWidth="23256" windowHeight="12816" tabRatio="869" firstSheet="1" activeTab="1" xr2:uid="{00000000-000D-0000-FFFF-FFFF00000000}"/>
  </bookViews>
  <sheets>
    <sheet name="__FDSCACHE__" sheetId="8" state="veryHidden" r:id="rId1"/>
    <sheet name="Welcome" sheetId="74" r:id="rId2"/>
    <sheet name="Info" sheetId="70" r:id="rId3"/>
    <sheet name="Workouts" sheetId="77" r:id="rId4"/>
    <sheet name="Factset codes" sheetId="7" state="veryHidden" r:id="rId5"/>
  </sheets>
  <definedNames>
    <definedName name="ANALYSIS_DATE">#REF!</definedName>
    <definedName name="CASH_AND_ST_INVESTMENTS">#REF!</definedName>
    <definedName name="Circswitch">Info!$N$10</definedName>
    <definedName name="COMP_CALENDARIZE_PERCENTAGES" localSheetId="4">'Factset codes'!$R$64:$V$64</definedName>
    <definedName name="COMP_EQ_VALUE" localSheetId="4">'Factset codes'!$R$10</definedName>
    <definedName name="COMP_EV" localSheetId="4">'Factset codes'!$L$10</definedName>
    <definedName name="COMP_FX">#REF!</definedName>
    <definedName name="Comp_MTR" localSheetId="4">'Factset codes'!$D$19</definedName>
    <definedName name="COMP_MTR">#REF!</definedName>
    <definedName name="COMP_SHAREPRICE" localSheetId="4">'Factset codes'!$D$13</definedName>
    <definedName name="COMP_SHAREPRICE">#REF!</definedName>
    <definedName name="COMPANY_NAME">#REF!</definedName>
    <definedName name="CREDIT_RATING">#REF!</definedName>
    <definedName name="EBIT_LTM" localSheetId="4">'Factset codes'!$J$14</definedName>
    <definedName name="EBITDA_LTM" localSheetId="4">'Factset codes'!$J$13</definedName>
    <definedName name="EV_EBIT_CY1" localSheetId="4">'Factset codes'!$L$21</definedName>
    <definedName name="EV_EBIT_CY2" localSheetId="4">'Factset codes'!$N$21</definedName>
    <definedName name="EV_EBIT_CY3" localSheetId="4">'Factset codes'!$P$21</definedName>
    <definedName name="EV_EBIT_CY4" localSheetId="4">'Factset codes'!$R$21</definedName>
    <definedName name="EV_EBIT_LTM" localSheetId="4">'Factset codes'!$J$21</definedName>
    <definedName name="EV_EBITDA_CY1" localSheetId="4">'Factset codes'!$L$20</definedName>
    <definedName name="EV_EBITDA_CY2" localSheetId="4">'Factset codes'!$N$20</definedName>
    <definedName name="EV_EBITDA_CY3" localSheetId="4">'Factset codes'!$P$20</definedName>
    <definedName name="EV_EBITDA_CY4" localSheetId="4">'Factset codes'!$R$20</definedName>
    <definedName name="EV_EBITDA_LMT" localSheetId="4">'Factset codes'!$J$20</definedName>
    <definedName name="EV_REVENUE_CY1" localSheetId="4">'Factset codes'!$L$19</definedName>
    <definedName name="EV_REVENUE_CY2" localSheetId="4">'Factset codes'!$N$19</definedName>
    <definedName name="EV_REVENUE_CY3" localSheetId="4">'Factset codes'!$P$19</definedName>
    <definedName name="EV_REVENUE_CY4" localSheetId="4">'Factset codes'!$R$19</definedName>
    <definedName name="EV_REVENUE_LTM" localSheetId="4">'Factset codes'!$J$19</definedName>
    <definedName name="FCF_LTM" localSheetId="4">'Factset codes'!$J$15</definedName>
    <definedName name="GROSS_DEBT_LTM_EBITDA" localSheetId="4">'Factset codes'!#REF!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MAIN_CURRENCY">#REF!</definedName>
    <definedName name="P_BV" localSheetId="4">'Factset codes'!#REF!</definedName>
    <definedName name="PE_CY1" localSheetId="4">'Factset codes'!$L$22</definedName>
    <definedName name="PE_CY2" localSheetId="4">'Factset codes'!$N$22</definedName>
    <definedName name="PE_CY3" localSheetId="4">'Factset codes'!$P$22</definedName>
    <definedName name="PE_CY4" localSheetId="4">'Factset codes'!$R$22</definedName>
    <definedName name="_xlnm.Print_Area" localSheetId="2">Info!$A$1:$R$19</definedName>
    <definedName name="_xlnm.Print_Area" localSheetId="3">Workouts!$A$2:$N$91</definedName>
    <definedName name="SALES_LTM" localSheetId="4">'Factset codes'!$J$12</definedName>
    <definedName name="TOTAL_DEBT">#REF!</definedName>
    <definedName name="WACC">#REF!</definedName>
  </definedNames>
  <calcPr calcId="191028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77" l="1"/>
  <c r="A1" i="70" l="1"/>
  <c r="A7" i="74"/>
  <c r="H44" i="7"/>
  <c r="F44" i="7"/>
  <c r="D44" i="7"/>
  <c r="R43" i="7"/>
  <c r="P43" i="7"/>
  <c r="N43" i="7"/>
  <c r="L43" i="7"/>
  <c r="F40" i="7"/>
  <c r="B13" i="7"/>
  <c r="D40" i="7"/>
  <c r="L40" i="7" s="1"/>
  <c r="N40" i="7" s="1"/>
  <c r="P40" i="7" s="1"/>
  <c r="R40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A1" authorId="0" shapeId="0" xr:uid="{2294BCAF-7498-463A-9F18-4857AF06C0D2}">
      <text>
        <r>
          <rPr>
            <b/>
            <sz val="9"/>
            <color indexed="81"/>
            <rFont val="Tahoma"/>
            <family val="2"/>
          </rPr>
          <t>&lt;?xml version="1.0" encoding="utf-8"?&gt;&lt;Schema xmlns:xsi="http://www.w3.org/2001/XMLSchema-instance" xmlns:xsd="http://www.w3.org/2001/XMLSchema" Version="1"&gt;&lt;FQL&gt;&lt;Q&gt;TUMI-US^FREF_ENTITY_COUNTRY(HQ,NAME)&lt;/Q&gt;&lt;R&gt;1&lt;/R&gt;&lt;C&gt;1&lt;/C&gt;&lt;D xsi:type="xsd:string"&gt;United States&lt;/D&gt;&lt;/FQL&gt;&lt;FQL&gt;&lt;Q&gt;TUMI-US^OS_SEC_FLT_SHS(0D,,MTD,SEC)&lt;/Q&gt;&lt;R&gt;0&lt;/R&gt;&lt;C&gt;0&lt;/C&gt;&lt;/FQL&gt;&lt;FQL&gt;&lt;Q&gt;TUMI-US^FF_FISCAL_DATE(ANN_R,0,,,,"DATEI")&lt;/Q&gt;&lt;R&gt;1&lt;/R&gt;&lt;C&gt;1&lt;/C&gt;&lt;D xsi:type="xsd:string"&gt;31/12/2015&lt;/D&gt;&lt;/FQL&gt;&lt;FQL&gt;&lt;Q&gt;TUMI-US^FG_DATE_Q(0Q)&lt;/Q&gt;&lt;R&gt;1&lt;/R&gt;&lt;C&gt;1&lt;/C&gt;&lt;D xsi:type="xsd:string"&gt;06/2016&lt;/D&gt;&lt;/FQL&gt;&lt;FQL&gt;&lt;Q&gt;TUMI-US^P_CURRENCY("ISO")&lt;/Q&gt;&lt;R&gt;1&lt;/R&gt;&lt;C&gt;1&lt;/C&gt;&lt;D xsi:type="xsd:string"&gt;USD&lt;/D&gt;&lt;/FQL&gt;&lt;FQL&gt;&lt;Q&gt;TUMI-US^FF_DPS(ANN,0Q)&lt;/Q&gt;&lt;R&gt;1&lt;/R&gt;&lt;C&gt;1&lt;/C&gt;&lt;D xsi:type="xsd:double"&gt;0&lt;/D&gt;&lt;/FQL&gt;&lt;FQL&gt;&lt;Q&gt;TUMI-US^P_BETA_PR(NOW,,,"5Y")&lt;/Q&gt;&lt;R&gt;1&lt;/R&gt;&lt;C&gt;1&lt;/C&gt;&lt;D xsi:type="xsd:double"&gt;0.6389551&lt;/D&gt;&lt;/FQL&gt;&lt;FQL&gt;&lt;Q&gt;TUMI-US^FF_MIN_INT_ACCUM(QTR_R,0)&lt;/Q&gt;&lt;R&gt;1&lt;/R&gt;&lt;C&gt;1&lt;/C&gt;&lt;D xsi:type="xsd:double"&gt;0&lt;/D&gt;&lt;/FQL&gt;&lt;FQL&gt;&lt;Q&gt;TUMI-US^FF_DEBT_ST(QTR_R,0Q)&lt;/Q&gt;&lt;R&gt;1&lt;/R&gt;&lt;C&gt;1&lt;/C&gt;&lt;D xsi:type="xsd:double"&gt;6.611&lt;/D&gt;&lt;/FQL&gt;&lt;FQL&gt;&lt;Q&gt;TUMI-US^FF_INVEST_ST_TOT(ANN_R,0Q)&lt;/Q&gt;&lt;R&gt;1&lt;/R&gt;&lt;C&gt;1&lt;/C&gt;&lt;D xsi:type="xsd:double"&gt;0&lt;/D&gt;&lt;/FQL&gt;&lt;FQL&gt;&lt;Q&gt;TUMI-US^FF_DEP_AMORT_EXP(ANN_R,0Y)&lt;/Q&gt;&lt;R&gt;1&lt;/R&gt;&lt;C&gt;1&lt;/C&gt;&lt;D xsi:type="xsd:double"&gt;21.494&lt;/D&gt;&lt;/FQL&gt;&lt;FQL&gt;&lt;Q&gt;TUMI-US^FF_EBIT_OPER(QTR_R,-1AY)&lt;/Q&gt;&lt;R&gt;1&lt;/R&gt;&lt;C&gt;1&lt;/C&gt;&lt;D xsi:type="xsd:double"&gt;25.919&lt;/D&gt;&lt;/FQL&gt;&lt;FQL&gt;&lt;Q&gt;TUMI-US^FF_SALES(QTR_R,0Q)&lt;/Q&gt;&lt;R&gt;1&lt;/R&gt;&lt;C&gt;1&lt;/C&gt;&lt;D xsi:type="xsd:double"&gt;147.517&lt;/D&gt;&lt;/FQL&gt;&lt;FQL&gt;&lt;Q&gt;TUMI-US^FF_FREE_PS_CF(ANN_R_FCFE,0Y)&lt;/Q&gt;&lt;R&gt;1&lt;/R&gt;&lt;C&gt;1&lt;/C&gt;&lt;D xsi:type="xsd:double"&gt;0.745748486684075&lt;/D&gt;&lt;/FQL&gt;&lt;FQL&gt;&lt;Q&gt;TUMI-US^FF_COM_SHS_OUT_EPS_DIL(ANN_R,0Y)&lt;/Q&gt;&lt;R&gt;1&lt;/R&gt;&lt;C&gt;1&lt;/C&gt;&lt;D xsi:type="xsd:double"&gt;67.876772&lt;/D&gt;&lt;/FQL&gt;&lt;FQL&gt;&lt;Q&gt;TUMI-US^FE_ESTIMATE(INT_EXP,MEDIAN,ANNUAL,+1,NOW,,,'')&lt;/Q&gt;&lt;R&gt;0&lt;/R&gt;&lt;C&gt;0&lt;/C&gt;&lt;/FQL&gt;&lt;FQL&gt;&lt;Q&gt;TUMI-US^FE_ESTIMATE(EBITDA,MEDIAN,ANNUAL,+2,NOW,,,'')&lt;/Q&gt;&lt;R&gt;0&lt;/R&gt;&lt;C&gt;0&lt;/C&gt;&lt;/FQL&gt;&lt;FQL&gt;&lt;Q&gt;TUMI-US^FE_ESTIMATE(EBIT,MEDIAN,ANNUAL,+3,NOW,,,'')&lt;/Q&gt;&lt;R&gt;0&lt;/R&gt;&lt;C&gt;0&lt;/C&gt;&lt;/FQL&gt;&lt;FQL&gt;&lt;Q&gt;TUMI-US^FE_ESTIMATE(SALES,MEDIAN,ANNUAL,+4,NOW,,,'')&lt;/Q&gt;&lt;R&gt;0&lt;/R&gt;&lt;C&gt;0&lt;/C&gt;&lt;/FQL&gt;&lt;FQL&gt;&lt;Q&gt;TUMI-US^FE_ESTIMATE(FCF,MEDIAN,ANNUAL,+4,NOW,,,'')&lt;/Q&gt;&lt;R&gt;0&lt;/R&gt;&lt;C&gt;0&lt;/C&gt;&lt;/FQL&gt;&lt;FQL&gt;&lt;Q&gt;^AVAIL(FF_FISCAL_DATE(QTR_R,0,0,,,"DATE"),FF_FISCAL_DATE(SEMI_R,0,0,,,"DATE"))&lt;/Q&gt;&lt;R&gt;0&lt;/R&gt;&lt;C&gt;0&lt;/C&gt;&lt;/FQL&gt;&lt;FQL&gt;&lt;Q&gt;^OS_SEC_FLT_SHS(0D,,MTD,SEC)&lt;/Q&gt;&lt;R&gt;0&lt;/R&gt;&lt;C&gt;0&lt;/C&gt;&lt;/FQL&gt;&lt;FQL&gt;&lt;Q&gt;^FF_SALES(ANN_R,0Y)&lt;/Q&gt;&lt;R&gt;0&lt;/R&gt;&lt;C&gt;0&lt;/C&gt;&lt;/FQL&gt;&lt;FQL&gt;&lt;Q&gt;^FF_FISCAL_DATE(QTR_R,-1AY,,,,"DATEJ")@(FF_FISCAL_DATE(SEMI_R,-1AY,,,,"DATEJ"))&lt;/Q&gt;&lt;R&gt;0&lt;/R&gt;&lt;C&gt;0&lt;/C&gt;&lt;/FQL&gt;&lt;FQL&gt;&lt;Q&gt;^AVAIL(SUM(FF_EBIT_OPER(QTR,-1FY+1D,-1FY+1D+3FQ)),SUM(FF_EBIT_OPER(SEMI,-1FY+1D,-1FY+1D+3FQ)))&lt;/Q&gt;&lt;R&gt;0&lt;/R&gt;&lt;C&gt;0&lt;/C&gt;&lt;/FQL&gt;&lt;FQL&gt;&lt;Q&gt;^AVAIL(SUM(FF_DEP_AMORT_EXP(QTR,-1FY+1D,-1FY+1D+3FQ)),SUM(FF_DEP_AMORT_EXP(SEMI,-1FY+1D,-1FY+1D+3FQ)))&lt;/Q&gt;&lt;R&gt;0&lt;/R&gt;&lt;C&gt;0&lt;/C&gt;&lt;/FQL&gt;&lt;FQL&gt;&lt;Q&gt;^FF_CASH_ST(QTR_R,0)@(FF_CASH_ST(SEMI_R,0))&lt;/Q&gt;&lt;R&gt;0&lt;/R&gt;&lt;C&gt;0&lt;/C&gt;&lt;/FQL&gt;&lt;FQL&gt;&lt;Q&gt;^FE_ESTIMATE(SALES,MEDIAN,ANNUAL,+3,NOW,,,'')&lt;/Q&gt;&lt;R&gt;0&lt;/R&gt;&lt;C&gt;0&lt;/C&gt;&lt;/FQL&gt;&lt;FQL&gt;&lt;Q&gt;^FE_ESTIMATE(EBIT,MEDIAN,ANNUAL,+3,NOW,,,'')&lt;/Q&gt;&lt;R&gt;0&lt;/R&gt;&lt;C&gt;0&lt;/C&gt;&lt;/FQL&gt;&lt;FQL&gt;&lt;Q&gt;^FE_ESTIMATE(EBITDA,MEDIAN,ANNUAL,+3,NOW,,,'')&lt;/Q&gt;&lt;R&gt;0&lt;/R&gt;&lt;C&gt;0&lt;/C&gt;&lt;/FQL&gt;&lt;FQL&gt;&lt;Q&gt;^FE_ESTIMATE(EPS,MEDIAN,ANNUAL,+3,NOW,,,'')&lt;/Q&gt;&lt;R&gt;0&lt;/R&gt;&lt;C&gt;0&lt;/C&gt;&lt;/FQL&gt;&lt;FQL&gt;&lt;Q&gt;FEVR-GB^FF_FISCAL_DATE(ANN_R,0,,,,"DATEI")&lt;/Q&gt;&lt;R&gt;1&lt;/R&gt;&lt;C&gt;1&lt;/C&gt;&lt;D xsi:type="xsd:string"&gt;31/12/2017&lt;/D&gt;&lt;/FQL&gt;&lt;FQL&gt;&lt;Q&gt;FEVR-GB^FE_ESTIMATE(EPS_LTG,MEAN,,,NOW,,,'')/100&lt;/Q&gt;&lt;R&gt;1&lt;/R&gt;&lt;C&gt;1&lt;/C&gt;&lt;D xsi:type="xsd:double"&gt;0.17163767&lt;/D&gt;&lt;/FQL&gt;&lt;FQL&gt;&lt;Q&gt;FEVR-GB^FF_FISCAL_DATE(QTR_R,0Q,,,,"DATEJ")@(FF_FISCAL_DATE(SEMI_R,0,,,,"DATEJ"))&lt;/Q&gt;&lt;R&gt;1&lt;/R&gt;&lt;C&gt;1&lt;/C&gt;&lt;D xsi:type="xsd:int"&gt;43281&lt;/D&gt;&lt;/FQL&gt;&lt;FQL&gt;&lt;Q&gt;FEVR-GB^AVAIL(SUM(FF_EBIT_OPER(SEMI,0,0FY+1D)),SUM(FF_EBIT_OPER(QTR,0,0FY+1D)))&lt;/Q&gt;&lt;R&gt;1&lt;/R&gt;&lt;C&gt;1&lt;/C&gt;&lt;D xsi:type="xsd:double"&gt;32.594&lt;/D&gt;&lt;/FQL&gt;&lt;FQL&gt;&lt;Q&gt;FEVR-GB^FE_ESTIMATE(SALES,MEDIAN,ANNUAL,+1,NOW,,,'')&lt;/Q&gt;&lt;R&gt;1&lt;/R&gt;&lt;C&gt;1&lt;/C&gt;&lt;D xsi:type="xsd:double"&gt;236.211&lt;/D&gt;&lt;/FQL&gt;&lt;FQL&gt;&lt;Q&gt;FEVR-GB^FE_ESTIMATE(EBIT,MEDIAN,ANNUAL,+1,NOW,,,'')&lt;/Q&gt;&lt;R&gt;1&lt;/R&gt;&lt;C&gt;1&lt;/C&gt;&lt;D xsi:type="xsd:double"&gt;74.7274&lt;/D&gt;&lt;/FQL&gt;&lt;FQL&gt;&lt;Q&gt;FEVR-GB^FE_ESTIMATE(EBITDA,MEDIAN,ANNUAL,+1,NOW,,,'')&lt;/Q&gt;&lt;R&gt;1&lt;/R&gt;&lt;C&gt;1&lt;/C&gt;&lt;D xsi:type="xsd:double"&gt;77.4876&lt;/D&gt;&lt;/FQL&gt;&lt;FQL&gt;&lt;Q&gt;FEVR-GB^FE_ESTIMATE(EPS,MEDIAN,ANNUAL,0,NOW,,,'')&lt;/Q&gt;&lt;R&gt;1&lt;/R&gt;&lt;C&gt;1&lt;/C&gt;&lt;D xsi:type="xsd:double"&gt;0.40039998&lt;/D&gt;&lt;/FQL&gt;&lt;FQL&gt;&lt;Q&gt;FEVR-GB^FE_ESTIMATE(EPS,MEDIAN,ANNUAL,+4,NOW,,,'')&lt;/Q&gt;&lt;R&gt;1&lt;/R&gt;&lt;C&gt;1&lt;/C&gt;&lt;D xsi:type="xsd:double"&gt;0.759066&lt;/D&gt;&lt;/FQL&gt;&lt;FQL&gt;&lt;Q&gt;2587-JP^AVAIL(FF_FISCAL_DATE(QTR_R,0,0,,,"DATE"),FF_FISCAL_DATE(SEMI_R,0,0,,,"DATE"))&lt;/Q&gt;&lt;R&gt;1&lt;/R&gt;&lt;C&gt;1&lt;/C&gt;&lt;D xsi:type="xsd:string"&gt;09/30/2018&lt;/D&gt;&lt;/FQL&gt;&lt;FQL&gt;&lt;Q&gt;2587-JP^OS_SEC_FLT_SHS(0D,,MTD,SEC)&lt;/Q&gt;&lt;R&gt;1&lt;/R&gt;&lt;C&gt;1&lt;/C&gt;&lt;D xsi:type="xsd:double"&gt;124489700&lt;/D&gt;&lt;/FQL&gt;&lt;FQL&gt;&lt;Q&gt;2587-JP^FF_SALES(ANN_R,0Y)&lt;/Q&gt;&lt;R&gt;1&lt;/R&gt;&lt;C&gt;1&lt;/C&gt;&lt;D xsi:type="xsd:double"&gt;1234008&lt;/D&gt;&lt;/FQL&gt;&lt;FQL&gt;&lt;Q&gt;2587-JP^FF_SHLDRS_EQ(QTR,0)@FF_SHLDRS_EQ(SEMI,0)&lt;/Q&gt;&lt;R&gt;1&lt;/R&gt;&lt;C&gt;1&lt;/C&gt;&lt;D xsi:type="xsd:double"&gt;721502&lt;/D&gt;&lt;/FQL&gt;&lt;FQL&gt;&lt;Q&gt;2587-JP^FE_ESTIMATE(EPS,MEDIAN,ANNUAL,0,NOW,,,'')&lt;/Q&gt;&lt;R&gt;1&lt;/R&gt;&lt;C&gt;1&lt;/C&gt;&lt;D xsi:type="xsd:double"&gt;252.79&lt;/D&gt;&lt;/FQL&gt;&lt;FQL&gt;&lt;Q&gt;2587-JP^FE_ESTIMATE(SALES,MEDIAN,ANNUAL,+3,NOW,,,'')&lt;/Q&gt;&lt;R&gt;1&lt;/R&gt;&lt;C&gt;1&lt;/C&gt;&lt;D xsi:type="xsd:double"&gt;1341600&lt;/D&gt;&lt;/FQL&gt;&lt;FQL&gt;&lt;Q&gt;2587-JP^FE_ESTIMATE(EBIT,MEDIAN,ANNUAL,+3,NOW,,,'')&lt;/Q&gt;&lt;R&gt;1&lt;/R&gt;&lt;C&gt;1&lt;/C&gt;&lt;D xsi:type="xsd:double"&gt;122000&lt;/D&gt;&lt;/FQL&gt;&lt;FQL&gt;&lt;Q&gt;2587-JP^FE_ESTIMATE(EBITDA,MEDIAN,ANNUAL,+3,NOW,,,'')&lt;/Q&gt;&lt;R&gt;1&lt;/R&gt;&lt;C&gt;1&lt;/C&gt;&lt;D xsi:type="xsd:double"&gt;191000&lt;/D&gt;&lt;/FQL&gt;&lt;FQL&gt;&lt;Q&gt;2587-JP^FE_ESTIMATE(EPS,MEDIAN,ANNUAL,+3,NOW,,,'')&lt;/Q&gt;&lt;R&gt;1&lt;/R&gt;&lt;C&gt;1&lt;/C&gt;&lt;D xsi:type="xsd:double"&gt;249.8&lt;/D&gt;&lt;/FQL&gt;&lt;FQL&gt;&lt;Q&gt;ABEV3-BR^FF_FISCAL_DATE(ANN_R,0,,,,"DATEI")&lt;/Q&gt;&lt;R&gt;1&lt;/R&gt;&lt;C&gt;1&lt;/C&gt;&lt;D xsi:type="xsd:string"&gt;31/12/2017&lt;/D&gt;&lt;/FQL&gt;&lt;FQL&gt;&lt;Q&gt;ABEV3-BR^FE_ESTIMATE(EPS_LTG,MEAN,,,NOW,,,'')/100&lt;/Q&gt;&lt;R&gt;1&lt;/R&gt;&lt;C&gt;1&lt;/C&gt;&lt;D xsi:type="xsd:double"&gt;0.204&lt;/D&gt;&lt;/FQL&gt;&lt;FQL&gt;&lt;Q&gt;ABEV3-BR^FF_FISCAL_DATE(QTR_R,-1AY,,,,"DATEJ")@(FF_FISCAL_DATE(SEMI_R,-1AY,,,,"DATEJ"))&lt;/Q&gt;&lt;R&gt;1&lt;/R&gt;&lt;C&gt;1&lt;/C&gt;&lt;D xsi:type="xsd:int"&gt;43008&lt;/D&gt;&lt;/FQL&gt;&lt;FQL&gt;&lt;Q&gt;ABEV3-BR^AVAIL(SUM(FF_DEP_AMORT_EXP(QTR,-1FY+1D,-1FY+1D+3FQ)),SUM(FF_DEP_AMORT_EXP(SEMI,-1FY+1D,-1FY+1D+3FQ)))&lt;/Q&gt;&lt;R&gt;1&lt;/R&gt;&lt;C&gt;1&lt;/C&gt;&lt;D xsi:type="xsd:double"&gt;2617.635&lt;/D&gt;&lt;/FQL&gt;&lt;FQL&gt;&lt;Q&gt;ABEV3-BR^FE_ESTIMATE(SALES,MEDIAN,ANNUAL,+1,NOW,,,'')&lt;/Q&gt;&lt;R&gt;1&lt;/R&gt;&lt;C&gt;1&lt;/C&gt;&lt;D xsi:type="xsd:double"&gt;49266&lt;/D&gt;&lt;/FQL&gt;&lt;FQL&gt;&lt;Q&gt;ABEV3-BR^FE_ESTIMATE(EBIT,MEDIAN,ANNUAL,+1,NOW,,,'')&lt;/Q&gt;&lt;R&gt;1&lt;/R&gt;&lt;C&gt;1&lt;/C&gt;&lt;D xsi:type="xsd:double"&gt;16886&lt;/D&gt;&lt;/FQL&gt;&lt;FQL&gt;&lt;Q&gt;ABEV3-BR^FE_ESTIMATE(EBITDA,MEDIAN,ANNUAL,+1,NOW,,,'')&lt;/Q&gt;&lt;R&gt;1&lt;/R&gt;&lt;C&gt;1&lt;/C&gt;&lt;D xsi:type="xsd:double"&gt;20692&lt;/D&gt;&lt;/FQL&gt;&lt;FQL&gt;&lt;Q&gt;ABEV3-BR^FE_ESTIMATE(EPS,MEDIAN,ANNUAL,+1,NOW,,,'')&lt;/Q&gt;&lt;R&gt;1&lt;/R&gt;&lt;C&gt;1&lt;/C&gt;&lt;D xsi:type="xsd:double"&gt;0.76&lt;/D&gt;&lt;/FQL&gt;&lt;FQL&gt;&lt;Q&gt;SMC-PH^P_CURRENCY("ISO")&lt;/Q&gt;&lt;R&gt;1&lt;/R&gt;&lt;C&gt;1&lt;/C&gt;&lt;D xsi:type="xsd:string"&gt;PHP&lt;/D&gt;&lt;/FQL&gt;&lt;FQL&gt;&lt;Q&gt;SMC-PH^FF_DIV_YLD(ANN,NOW)&lt;/Q&gt;&lt;R&gt;0&lt;/R&gt;&lt;C&gt;0&lt;/C&gt;&lt;/FQL&gt;&lt;FQL&gt;&lt;Q&gt;SMC-PH^FF_SHLDRS_EQ(QTR,0)@FF_SHLDRS_EQ(SEMI,0)&lt;/Q&gt;&lt;R&gt;1&lt;/R&gt;&lt;C&gt;1&lt;/C&gt;&lt;D xsi:type="xsd:double"&gt;308851&lt;/D&gt;&lt;/FQL&gt;&lt;FQL&gt;&lt;Q&gt;SMC-PH^AVAIL(SUM(FF_SALES(SEMI,0,0FY+1D)),SUM(FF_SALES(QTR,0,0FY+1D)))&lt;/Q&gt;&lt;R&gt;1&lt;/R&gt;&lt;C&gt;1&lt;/C&gt;&lt;D xsi:type="xsd:double"&gt;761173&lt;/D&gt;&lt;/FQL&gt;&lt;FQL&gt;&lt;Q&gt;SMC-PH^FE_ESTIMATE(SALES,MEDIAN,ANNUAL,+1,NOW,,,'')&lt;/Q&gt;&lt;R&gt;1&lt;/R&gt;&lt;C&gt;1&lt;/C&gt;&lt;D xsi:type="xsd:double"&gt;1016305.5&lt;/D&gt;&lt;/FQL&gt;&lt;FQL&gt;&lt;Q&gt;SMC-PH^FE_ESTIMATE(EBIT,MEDIAN,ANNUAL,+1,NOW,,,'')&lt;/Q&gt;&lt;R&gt;1&lt;/R&gt;&lt;C&gt;1&lt;/C&gt;&lt;D xsi:type="xsd:double"&gt;126004.5&lt;/D&gt;&lt;/FQL&gt;&lt;FQL&gt;&lt;Q&gt;SMC-PH^FE_ESTIMATE(EBITDA,MEDIAN,ANNUAL,+1,NOW,,,'')&lt;/Q&gt;&lt;R&gt;1&lt;/R&gt;&lt;C&gt;1&lt;/C&gt;&lt;D xsi:type="xsd:double"&gt;160675.5&lt;/D&gt;&lt;/FQL&gt;&lt;FQL&gt;&lt;Q&gt;SMC-PH^FE_ESTIMATE(EPS,MEDIAN,ANNUAL,+1,NOW,,,'')&lt;/Q&gt;&lt;R&gt;1&lt;/R&gt;&lt;C&gt;1&lt;/C&gt;&lt;D xsi:type="xsd:double"&gt;10.17055&lt;/D&gt;&lt;/FQL&gt;&lt;FQL&gt;&lt;Q&gt;2502-JP^P_CURRENCY("ISO")&lt;/Q&gt;&lt;R&gt;1&lt;/R&gt;&lt;C&gt;1&lt;/C&gt;&lt;D xsi:type="xsd:string"&gt;JPY&lt;/D&gt;&lt;/FQL&gt;&lt;FQL&gt;&lt;Q&gt;2502-JP^FF_DIV_YLD(ANN,NOW)&lt;/Q&gt;&lt;R&gt;1&lt;/R&gt;&lt;C&gt;1&lt;/C&gt;&lt;D xsi:type="xsd:double"&gt;2.1082220660576252&lt;/D&gt;&lt;/FQL&gt;&lt;FQL&gt;&lt;Q&gt;2502-JP^FF_COM_SHS_OUT(CURR,0)&lt;/Q&gt;&lt;R&gt;1&lt;/R&gt;&lt;C&gt;1&lt;/C&gt;&lt;D xsi:type="xsd:double"&gt;458.081053&lt;/D&gt;&lt;/FQL&gt;&lt;FQL&gt;&lt;Q&gt;2502-JP^AVAIL(SUM(FF_SALES(QTR,-1FY+1D,-1FY+1D+3FQ)),SUM(FF_SALES(SEMI,-1FY+1D,-1FY+1D+3FQ)))&lt;/Q&gt;&lt;R&gt;1&lt;/R&gt;&lt;C&gt;1&lt;/C&gt;&lt;D xsi:type="xsd:double"&gt;1521927&lt;/D&gt;&lt;/FQL&gt;&lt;FQL&gt;&lt;Q&gt;2502-JP^FE_ESTIMATE(SALES,MEDIAN,ANNUAL,0,NOW,,,'')&lt;/Q&gt;&lt;R&gt;1&lt;/R&gt;&lt;C&gt;1&lt;/C&gt;&lt;D xsi:type="xsd:double"&gt;2084870&lt;/D&gt;&lt;/FQL&gt;&lt;FQL&gt;&lt;Q&gt;2502-JP^FE_ESTIMATE(SALES,MEDIAN,ANNUAL,+4,NOW,,,'')&lt;/Q&gt;&lt;R&gt;1&lt;/R&gt;&lt;C&gt;1&lt;/C&gt;&lt;D xsi:type="xsd:double"&gt;2212900&lt;/D&gt;&lt;/FQL&gt;&lt;FQL&gt;&lt;Q&gt;2502-JP^FE_ESTIMATE(EBIT,MEDIAN,ANNUAL,+4,NOW,,,'')&lt;/Q&gt;&lt;R&gt;1&lt;/R&gt;&lt;C&gt;1&lt;/C&gt;&lt;D xsi:type="xsd:double"&gt;250800&lt;/D&gt;&lt;/FQL&gt;&lt;FQL&gt;&lt;Q&gt;2502-JP^FE_ESTIMATE(EBITDA,MEDIAN,ANNUAL,+4,NOW,,,'')&lt;/Q&gt;&lt;R&gt;1&lt;/R&gt;&lt;C&gt;1&lt;/C&gt;&lt;D xsi:type="xsd:double"&gt;356850&lt;/D&gt;&lt;/FQL&gt;&lt;FQL&gt;&lt;Q&gt;2502-JP^FE_ESTIMATE(EPS,MEDIAN,ANNUAL,+4,NOW,,,'')&lt;/Q&gt;&lt;R&gt;1&lt;/R&gt;&lt;C&gt;1&lt;/C&gt;&lt;D xsi:type="xsd:double"&gt;381.8&lt;/D&gt;&lt;/FQL&gt;&lt;FQL&gt;&lt;Q&gt;FIZZ^AVAIL(FF_FISCAL_DATE(QTR_R,0,0,,,"DATE"),FF_FISCAL_DATE(SEMI_R,0,0,,,"DATE"))&lt;/Q&gt;&lt;R&gt;1&lt;/R&gt;&lt;C&gt;1&lt;/C&gt;&lt;D xsi:type="xsd:string"&gt;10/27/2018&lt;/D&gt;&lt;/FQL&gt;&lt;FQL&gt;&lt;Q&gt;FIZZ^OS_SEC_FLT_SHS(0D,,MTD,SEC)&lt;/Q&gt;&lt;R&gt;1&lt;/R&gt;&lt;C&gt;1&lt;/C&gt;&lt;D xsi:type="xsd:double"&gt;11714685&lt;/D&gt;&lt;/FQL&gt;&lt;FQL&gt;&lt;Q&gt;FIZZ^FF_SALES(ANN_R,0Y)&lt;/Q&gt;&lt;R&gt;1&lt;/R&gt;&lt;C&gt;1&lt;/C&gt;&lt;D xsi:type="xsd:double"&gt;975.734&lt;/D&gt;&lt;/FQL&gt;&lt;FQL&gt;&lt;Q&gt;FIZZ^FF_FISCAL_DATE(QTR_R,0Q,,,,"DATEJ")@(FF_FISCAL_DATE(SEMI_R,0,,,,"DATEJ"))&lt;/Q&gt;&lt;R&gt;1&lt;/R&gt;&lt;C&gt;1&lt;/C&gt;&lt;D xsi:type="xsd:int"&gt;43400&lt;/D&gt;&lt;/FQL&gt;&lt;FQL&gt;&lt;Q&gt;FIZZ^AVAIL(SUM(FF_DEP_AMORT_EXP(SEMI,0,0FY+1D)),SUM(FF_DEP_AMORT_EXP(QTR,0,0FY+1D)))&lt;/Q&gt;&lt;R&gt;1&lt;/R&gt;&lt;C&gt;1&lt;/C&gt;&lt;D xsi:type="xsd:double"&gt;7.855&lt;/D&gt;&lt;/FQL&gt;&lt;FQL&gt;&lt;Q&gt;FIZZ^FE_ESTIMATE(EPS,MEDIAN,ANNUAL,0,NOW,,,'')&lt;/Q&gt;&lt;R&gt;1&lt;/R&gt;&lt;C&gt;1&lt;/C&gt;&lt;D xsi:type="xsd:double"&gt;3.19&lt;/D&gt;&lt;/FQL&gt;&lt;FQL&gt;&lt;Q&gt;FIZZ^FE_ESTIMATE(SALES,MEDIAN,ANNUAL,+2,NOW,,,'')&lt;/Q&gt;&lt;R&gt;1&lt;/R&gt;&lt;C&gt;1&lt;/C&gt;&lt;D xsi:type="xsd:double"&gt;1133&lt;/D&gt;&lt;/FQL&gt;&lt;FQL&gt;&lt;Q&gt;FIZZ^FE_ESTIMATE(EBIT,MEDIAN,ANNUAL,+2,NOW,,,'')&lt;/Q&gt;&lt;R&gt;1&lt;/R&gt;&lt;C&gt;1&lt;/C&gt;&lt;D xsi:type="xsd:double"&gt;242.323&lt;/D&gt;&lt;/FQL&gt;&lt;FQL&gt;&lt;Q&gt;FIZZ^FE_ESTIMATE(EBITDA,MEDIAN,ANNUAL,+2,NOW,,,'')&lt;/Q&gt;&lt;R&gt;1&lt;/R&gt;&lt;C&gt;1&lt;/C&gt;&lt;D xsi:type="xsd:double"&gt;259.429&lt;/D&gt;&lt;/FQL&gt;&lt;FQL&gt;&lt;Q&gt;FIZZ^FE_ESTIMATE(EPS,MEDIAN,ANNUAL,+2,NOW,,,'')&lt;/Q&gt;&lt;R&gt;1&lt;/R&gt;&lt;C&gt;1&lt;/C&gt;&lt;D xsi:type="xsd:double"&gt;4.02378&lt;/D&gt;&lt;/FQL&gt;&lt;FQL&gt;&lt;Q&gt;PEP^FREF_ENTITY_COUNTRY(HQ,NAME)&lt;/Q&gt;&lt;R&gt;1&lt;/R&gt;&lt;C&gt;1&lt;/C&gt;&lt;D xsi:type="xsd:string"&gt;United States&lt;/D&gt;&lt;/FQL&gt;&lt;FQL&gt;&lt;Q&gt;PEP^P_BETA_LOCIDX(0,-5AY,W)&lt;/Q&gt;&lt;R&gt;1&lt;/R&gt;&lt;C&gt;1&lt;/C&gt;&lt;D xsi:type="xsd:double"&gt;0.5892458&lt;/D&gt;&lt;/FQL&gt;&lt;FQL&gt;&lt;Q&gt;PEP^FF_SHLDRS_EQ(QTR,0)@FF_SHLDRS_EQ(SEMI,0)&lt;/Q&gt;&lt;R&gt;1&lt;/R&gt;&lt;C&gt;1&lt;/C&gt;&lt;D xsi:type="xsd:double"&gt;10286&lt;/D&gt;&lt;/FQL&gt;&lt;FQL&gt;&lt;Q&gt;PEP^AVAIL(SUM(FF_SALES(SEMI,0,0FY+1D)),SUM(FF_SALES(QTR,0,0FY+1D)))&lt;/Q&gt;&lt;R&gt;1&lt;/R&gt;&lt;C&gt;1&lt;/C&gt;&lt;D xsi:type="xsd:double"&gt;45137&lt;/D&gt;&lt;/FQL&gt;&lt;FQL&gt;&lt;Q&gt;PEP^FF_DEBT(QTR_R,0)@(FF_DEBT(SEMI_R,0))&lt;/Q&gt;&lt;R&gt;1&lt;/R&gt;&lt;C&gt;1&lt;/C&gt;&lt;D xsi:type="xsd:double"&gt;35117&lt;/D&gt;&lt;/FQL&gt;&lt;FQL&gt;&lt;Q&gt;PEP^FF_CASH_ST(QTR_R,0)@(FF_CASH_ST(SEMI_R,0))&lt;/Q&gt;&lt;R&gt;1&lt;/R&gt;&lt;C&gt;1&lt;/C&gt;&lt;D xsi:type="xsd:double"&gt;13898&lt;/D&gt;&lt;/FQL&gt;&lt;FQL&gt;&lt;Q&gt;PEP^FE_ESTIMATE(SALES,MEDIAN,ANNUAL,+3,NOW,,,'')&lt;/Q&gt;&lt;R&gt;1&lt;/R&gt;&lt;C&gt;1&lt;/C&gt;&lt;D xsi:type="xsd:double"&gt;68857.8&lt;/D&gt;&lt;/FQL&gt;&lt;FQL&gt;&lt;Q&gt;PEP^FE_ESTIMATE(EBIT,MEDIAN,ANNUAL,+3,NOW,,,'')&lt;/Q&gt;&lt;R&gt;1&lt;/R&gt;&lt;C&gt;1&lt;/C&gt;&lt;D xsi:type="xsd:double"&gt;11582&lt;/D&gt;&lt;/FQL&gt;&lt;FQL&gt;&lt;Q&gt;PEP^FE_ESTIMATE(EBITDA,MEDIAN,ANNUAL,+3,NOW,,,'')&lt;/Q&gt;&lt;R&gt;1&lt;/R&gt;&lt;C&gt;1&lt;/C&gt;&lt;D xsi:type="xsd:double"&gt;14106&lt;/D&gt;&lt;/FQL&gt;&lt;FQL&gt;&lt;Q&gt;PEP^FE_ESTIMATE(EPS,MEDIAN,ANNUAL,+3,NOW,,,'')&lt;/Q&gt;&lt;R&gt;1&lt;/R&gt;&lt;C&gt;1&lt;/C&gt;&lt;D xsi:type="xsd:double"&gt;6.29&lt;/D&gt;&lt;/FQL&gt;&lt;FQL&gt;&lt;Q&gt;KDP^FF_FISCAL_DATE(ANN_R,0,,,,"DATEI")&lt;/Q&gt;&lt;R&gt;1&lt;/R&gt;&lt;C&gt;1&lt;/C&gt;&lt;D xsi:type="xsd:string"&gt;31/12/2017&lt;/D&gt;&lt;/FQL&gt;&lt;FQL&gt;&lt;Q&gt;KDP^FE_ESTIMATE(EPS_LTG,MEAN,,,NOW,,,'')/100&lt;/Q&gt;&lt;R&gt;1&lt;/R&gt;&lt;C&gt;1&lt;/C&gt;&lt;D xsi:type="xsd:double"&gt;0.17347999&lt;/D&gt;&lt;/FQL&gt;&lt;FQL&gt;&lt;Q&gt;KDP^AVAIL(SUM(FF_DEP_AMORT_EXP(SEMI,0,0FY+1D)),SUM(FF_DEP_AMORT_EXP(QTR,0,0FY+1D)))&lt;/Q&gt;&lt;R&gt;1&lt;/R&gt;&lt;C&gt;1&lt;/C&gt;&lt;D xsi:type="xsd:double"&gt;294&lt;/D&gt;&lt;/FQL&gt;&lt;FQL&gt;&lt;Q&gt;KDP^FE_ESTIMATE(SALES,MEDIAN,ANNUAL,+1,NOW,,,'')&lt;/Q&gt;&lt;R&gt;1&lt;/R&gt;&lt;C&gt;1&lt;/C&gt;&lt;D xsi:type="xsd:double"&gt;11063.5&lt;/D&gt;&lt;/FQL&gt;&lt;FQL&gt;&lt;Q&gt;KDP^FE_ESTIMATE(EBIT,MEDIAN,ANNUAL,+1,NOW,,,'')&lt;/Q&gt;&lt;R&gt;1&lt;/R&gt;&lt;C&gt;1&lt;/C&gt;&lt;D xsi:type="xsd:double"&gt;2621&lt;/D&gt;&lt;/FQL&gt;&lt;FQL&gt;&lt;Q&gt;KDP^FE_ESTIMATE(EBITDA,MEDIAN,ANNUAL,+1,NOW,,,'')&lt;/Q&gt;&lt;R&gt;1&lt;/R&gt;&lt;C&gt;1&lt;/C&gt;&lt;D xsi:type="xsd:double"&gt;3022.495&lt;/D&gt;&lt;/FQL&gt;&lt;FQL&gt;&lt;Q&gt;KDP^FE_ESTIMATE(EPS,MEDIAN,ANNUAL,+1,NOW,,,'')&lt;/Q&gt;&lt;R&gt;1&lt;/R&gt;&lt;C&gt;1&lt;/C&gt;&lt;D xsi:type="xsd:double"&gt;1.04652&lt;/D&gt;&lt;/FQL&gt;&lt;FQL&gt;&lt;Q&gt;KO-US^P_CURRENCY("ISO")&lt;/Q&gt;&lt;R&gt;1&lt;/R&gt;&lt;C&gt;1&lt;/C&gt;&lt;D xsi:type="xsd:string"&gt;USD&lt;/D&gt;&lt;/FQL&gt;&lt;FQL&gt;&lt;Q&gt;KO-US^FF_DIV_YLD(ANN,NOW)&lt;/Q&gt;&lt;R&gt;1&lt;/R&gt;&lt;C&gt;1&lt;/C&gt;&lt;D xsi:type="xsd:double"&gt;3.294614572333685&lt;/D&gt;&lt;/FQL&gt;&lt;FQL&gt;&lt;Q&gt;KO-US^FF_SHLDRS_EQ(QTR,0)@FF_SHLDRS_EQ(SEMI,0)&lt;/Q&gt;&lt;R&gt;1&lt;/R&gt;&lt;C&gt;1&lt;/C&gt;&lt;D xsi:type="xsd:double"&gt;18264&lt;/D&gt;&lt;/FQL&gt;&lt;FQL&gt;&lt;Q&gt;KO-US^FF_PFD_STK(QTR_R,0)&lt;/Q&gt;&lt;R&gt;1&lt;/R&gt;&lt;C&gt;1&lt;/C&gt;&lt;D xsi:type="xsd:double"&gt;0&lt;/D&gt;&lt;/FQL&gt;&lt;FQL&gt;&lt;Q&gt;KO-US^FE_ESTIMATE(SALES,MEDIAN,ANNUAL,+1,NOW,,,'')&lt;/Q&gt;&lt;R&gt;1&lt;/R&gt;&lt;C&gt;1&lt;/C&gt;&lt;D xsi:type="xsd:double"&gt;31837&lt;/D&gt;&lt;/FQL&gt;&lt;FQL&gt;&lt;Q&gt;KO-US^FE_ESTIMATE(EBIT,MEDIAN,ANNUAL,+1,NOW,,,'')&lt;/Q&gt;&lt;R&gt;1&lt;/R&gt;&lt;C&gt;1&lt;/C&gt;&lt;D xsi:type="xsd:double"&gt;10029.5&lt;/D&gt;&lt;/FQL&gt;&lt;FQL&gt;&lt;Q&gt;KO-US^FE_ESTIMATE(EBITDA,MEDIAN,ANNUAL,+1,NOW,,,'')&lt;/Q&gt;&lt;R&gt;1&lt;/R&gt;&lt;C&gt;1&lt;/C&gt;&lt;D xsi:type="xsd:double"&gt;11122.4&lt;/D&gt;&lt;/FQL&gt;&lt;FQL&gt;&lt;Q&gt;KO-US^FE_ESTIMATE(EPS,MEDIAN,ANNUAL,0,NOW,,,'')&lt;/Q&gt;&lt;R&gt;1&lt;/R&gt;&lt;C&gt;1&lt;/C&gt;&lt;D xsi:type="xsd:double"&gt;1.91&lt;/D&gt;&lt;/FQL&gt;&lt;FQL&gt;&lt;Q&gt;KO-US^FE_ESTIMATE(EPS,MEDIAN,ANNUAL,+4,NOW,,,'')&lt;/Q&gt;&lt;R&gt;1&lt;/R&gt;&lt;C&gt;1&lt;/C&gt;&lt;D xsi:type="xsd:double"&gt;2.67&lt;/D&gt;&lt;/FQL&gt;&lt;FQL&gt;&lt;Q&gt;PEP^FF_FISCAL_DATE(QTR_R,-1AY,,,,"DATEJ")@(FF_FISCAL_DATE(SEMI_R,-1AY,,,,"DATEJ"))&lt;/Q&gt;&lt;R&gt;1&lt;/R&gt;&lt;C&gt;1&lt;/C&gt;&lt;D xsi:type="xsd:int"&gt;42987&lt;/D&gt;&lt;/FQL&gt;&lt;FQL&gt;&lt;Q&gt;PEP^FF_DEP_AMORT_EXP(ANN_R,0Y)&lt;/Q&gt;&lt;R&gt;1&lt;/R&gt;&lt;C&gt;1&lt;/C&gt;&lt;D xsi:type="xsd:double"&gt;2369&lt;/D&gt;&lt;/FQL&gt;&lt;FQL&gt;&lt;Q&gt;PEP^FF_PFD_STK(QTR_R,0)&lt;/Q&gt;&lt;R&gt;1&lt;/R&gt;&lt;C&gt;1&lt;/C&gt;&lt;D xsi:type="xsd:double"&gt;0&lt;/D&gt;&lt;/FQL&gt;&lt;FQL&gt;&lt;Q&gt;PEP^FE_ESTIMATE(SALES,MEDIAN,ANNUAL,0,NOW,,,'')&lt;/Q&gt;&lt;R&gt;1&lt;/R&gt;&lt;C&gt;1&lt;/C&gt;&lt;D xsi:type="xsd:double"&gt;63525&lt;/D&gt;&lt;/FQL&gt;&lt;FQL&gt;&lt;Q&gt;PEP^FE_ESTIMATE(SALES,MEDIAN,ANNUAL,+4,NOW,,,'')&lt;/Q&gt;&lt;R&gt;1&lt;/R&gt;&lt;C&gt;1&lt;/C&gt;&lt;D xsi:type="xsd:double"&gt;71613&lt;/D&gt;&lt;/FQL&gt;&lt;FQL&gt;&lt;Q&gt;PEP^FE_ESTIMATE(EBIT,MEDIAN,ANNUAL,+4,NOW,,,'')&lt;/Q&gt;&lt;R&gt;0&lt;/R&gt;&lt;C&gt;0&lt;/C&gt;&lt;/FQL&gt;&lt;FQL&gt;&lt;Q&gt;PEP^FE_ESTIMATE(EBITDA,MEDIAN,ANNUAL,+4,NOW,,,'')&lt;/Q&gt;&lt;R&gt;1&lt;/R&gt;&lt;C&gt;1&lt;/C&gt;&lt;D xsi:type="xsd:double"&gt;16118&lt;/D&gt;&lt;/FQL&gt;&lt;FQL&gt;&lt;Q&gt;PEP^FE_ESTIMATE(EPS,MEDIAN,ANNUAL,+4,NOW,,,'')&lt;/Q&gt;&lt;R&gt;1&lt;/R&gt;&lt;C&gt;1&lt;/C&gt;&lt;D xsi:type="xsd:double"&gt;7&lt;/D&gt;&lt;/FQL&gt;&lt;FQL&gt;&lt;Q&gt;KDP^AVAIL(FF_FISCAL_DATE(QTR_R,0,0,,,"DATE"),FF_FISCAL_DATE(SEMI_R,0,0,,,"DATE"))&lt;/Q&gt;&lt;R&gt;1&lt;/R&gt;&lt;C&gt;1&lt;/C&gt;&lt;D xsi:type="xsd:string"&gt;09/30/2018&lt;/D&gt;&lt;/FQL&gt;&lt;FQL&gt;&lt;Q&gt;KDP^OS_SEC_FLT_SHS(0D,,MTD,SEC)&lt;/Q&gt;&lt;R&gt;1&lt;/R&gt;&lt;C&gt;1&lt;/C&gt;&lt;D xsi:type="xsd:double"&gt;184897644&lt;/D&gt;&lt;/FQL&gt;&lt;FQL&gt;&lt;Q&gt;KDP^FF_SHLDRS_EQ(QTR,0)@FF_SHLDRS_EQ(SEMI,0)&lt;/Q&gt;&lt;R&gt;1&lt;/R&gt;&lt;C&gt;1&lt;/C&gt;&lt;D xsi:type="xsd:double"&gt;22293&lt;/D&gt;&lt;/FQL&gt;&lt;FQL&gt;&lt;Q&gt;KDP^AVAIL(SUM(FF_DEP_AMORT_EXP(QTR,-1FY+1D,-1FY+1D+3FQ)),SUM(FF_DEP_AMORT_EXP(SEMI,-1FY+1D,-1FY+1D+3FQ)))&lt;/Q&gt;&lt;R&gt;1&lt;/R&gt;&lt;C&gt;1&lt;/C&gt;&lt;D xsi:type="xsd:double"&gt;172&lt;/D&gt;&lt;/FQL&gt;&lt;FQL&gt;&lt;Q&gt;KDP^FE_ESTIMATE(SALES,MEDIAN,ANNUAL,+2,NOW,,,'')&lt;/Q&gt;&lt;R&gt;1&lt;/R&gt;&lt;C&gt;1&lt;/C&gt;&lt;D xsi:type="xsd:double"&gt;11361.35&lt;/D&gt;&lt;/FQL&gt;&lt;FQL&gt;&lt;Q&gt;KDP^FE_ESTIMATE(EBIT,MEDIAN,ANNUAL,+2,NOW,,,'')&lt;/Q&gt;&lt;R&gt;1&lt;/R&gt;&lt;C&gt;1&lt;/C&gt;&lt;D xsi:type="xsd:double"&gt;2909.56&lt;/D&gt;&lt;/FQL&gt;&lt;FQL&gt;&lt;Q&gt;KDP^FE_ESTIMATE(EBITDA,MEDIAN,ANNUAL,+2,NOW,,,'')&lt;/Q&gt;&lt;R&gt;1&lt;/R&gt;&lt;C&gt;1&lt;/C&gt;&lt;D xsi:type="xsd:double"&gt;3326.2&lt;/D&gt;&lt;/FQL&gt;&lt;FQL&gt;&lt;Q&gt;KDP^FE_ESTIMATE(EPS,MEDIAN,ANNUAL,+2,NOW,,,'')&lt;/Q&gt;&lt;R&gt;1&lt;/R&gt;&lt;C&gt;1&lt;/C&gt;&lt;D xsi:type="xsd:double"&gt;1.25&lt;/D&gt;&lt;/FQL&gt;&lt;FQL&gt;&lt;Q&gt;KO-US^FREF_ENTITY_COUNTRY(HQ,NAME)&lt;/Q&gt;&lt;R&gt;1&lt;/R&gt;&lt;C&gt;1&lt;/C&gt;&lt;D xsi:type="xsd:string"&gt;United States&lt;/D&gt;&lt;/FQL&gt;&lt;FQL&gt;&lt;Q&gt;TUMI-US^FF_TAX_RATE(ANN_R,NOW)&lt;/Q&gt;&lt;R&gt;0&lt;/R&gt;&lt;C&gt;0&lt;/C&gt;&lt;/FQL&gt;&lt;FQL&gt;&lt;Q&gt;TUMI-US^FF_MIN_INT_EXP(ANN_R,0Y)&lt;/Q&gt;&lt;R&gt;1&lt;/R&gt;&lt;C&gt;1&lt;/C&gt;&lt;D xsi:type="xsd:double"&gt;0&lt;/D&gt;&lt;/FQL&gt;&lt;FQL&gt;&lt;Q&gt;TUMI-US^FF_DEBT_LT(QTR_R,0Q)&lt;/Q&gt;&lt;R&gt;1&lt;/R&gt;&lt;C&gt;1&lt;/C&gt;&lt;D xsi:type="xsd:double"&gt;0&lt;/D&gt;&lt;/FQL&gt;&lt;FQL&gt;&lt;Q&gt;TUMI-US^FF_INVEST_LT(ANN_R,0Q)&lt;/Q&gt;&lt;R&gt;1&lt;/R&gt;&lt;C&gt;1&lt;/C&gt;&lt;D xsi:type="xsd:double"&gt;1.84&lt;/D&gt;&lt;/FQL&gt;&lt;FQL&gt;&lt;Q&gt;TUMI-US^FF_INT_EXP_NET(ANN_R,0Y)&lt;/Q&gt;&lt;R&gt;1&lt;/R&gt;&lt;C&gt;1&lt;/C&gt;&lt;D xsi:type="xsd:double"&gt;0.347&lt;/D&gt;&lt;/FQL&gt;&lt;FQL&gt;&lt;Q&gt;TUMI-US^FF_DEP_AMORT_EXP(QTR_R,-1AY)&lt;/Q&gt;&lt;R&gt;1&lt;/R&gt;&lt;C&gt;1&lt;/C&gt;&lt;D xsi:type="xsd:double"&gt;5.067&lt;/D&gt;&lt;/FQL&gt;&lt;FQL&gt;&lt;Q&gt;TUMI-US^FF_EBIT_OPER(QTR_R,0AY)&lt;/Q&gt;&lt;R&gt;1&lt;/R&gt;&lt;C&gt;1&lt;/C&gt;&lt;D xsi:type="xsd:double"&gt;22.269&lt;/D&gt;&lt;/FQL&gt;&lt;FQL&gt;&lt;Q&gt;TUMI-US^FE_ESTIMATE(SALES,MEDIAN,ANNUAL,+1,NOW,,,'')&lt;/Q&gt;&lt;R&gt;0&lt;/R&gt;&lt;C&gt;0&lt;/C&gt;&lt;/FQL&gt;&lt;FQL&gt;&lt;Q&gt;TUMI-US^FE_ESTIMATE(FCF,MEDIAN,ANNUAL,+1,NOW,,,'')&lt;/Q&gt;&lt;R&gt;0&lt;/R&gt;&lt;C&gt;0&lt;/C&gt;&lt;/FQL&gt;&lt;FQL&gt;&lt;Q&gt;TUMI-US^FE_ESTIMATE(INT_EXP,MEDIAN,ANNUAL,+2,NOW,,,'')&lt;/Q&gt;&lt;R&gt;0&lt;/R&gt;&lt;C&gt;0&lt;/C&gt;&lt;/FQL&gt;&lt;FQL&gt;&lt;Q&gt;TUMI-US^FE_ESTIMATE(EBITDA,MEDIAN,ANNUAL,+3,NOW,,,'')&lt;/Q&gt;&lt;R&gt;0&lt;/R&gt;&lt;C&gt;0&lt;/C&gt;&lt;/FQL&gt;&lt;FQL&gt;&lt;Q&gt;TUMI-US^FE_ESTIMATE(EBIT,MEDIAN,ANNUAL,+4,NOW,,,'')&lt;/Q&gt;&lt;R&gt;0&lt;/R&gt;&lt;C&gt;0&lt;/C&gt;&lt;/FQL&gt;&lt;FQL&gt;&lt;Q&gt;^FG_COMPANY_NAME&lt;/Q&gt;&lt;R&gt;0&lt;/R&gt;&lt;C&gt;0&lt;/C&gt;&lt;/FQL&gt;&lt;FQL&gt;&lt;Q&gt;^P_CURRENCY("ISO")&lt;/Q&gt;&lt;R&gt;0&lt;/R&gt;&lt;C&gt;0&lt;/C&gt;&lt;/FQL&gt;&lt;FQL&gt;&lt;Q&gt;^FF_DIV_YLD(ANN,NOW)&lt;/Q&gt;&lt;R&gt;0&lt;/R&gt;&lt;C&gt;0&lt;/C&gt;&lt;/FQL&gt;&lt;FQL&gt;&lt;Q&gt;^FF_EBIT_OPER(ANN_R,0Y)&lt;/Q&gt;&lt;R&gt;0&lt;/R&gt;&lt;C&gt;0&lt;/C&gt;&lt;/FQL&gt;&lt;FQL&gt;&lt;Q&gt;^FF_FISCAL_DATE(QTR_R,0Q,,,,"DATEJ")@(FF_FISCAL_DATE(SEMI_R,0,,,,"DATEJ"))&lt;/Q&gt;&lt;R&gt;0&lt;/R&gt;&lt;C&gt;0&lt;/C&gt;&lt;/FQL&gt;&lt;FQL&gt;&lt;Q&gt;^AVAIL(SUM(FF_EBIT_OPER(SEMI,0,0FY+1D)),SUM(FF_EBIT_OPER(QTR,0,0FY+1D)))&lt;/Q&gt;&lt;R&gt;0&lt;/R&gt;&lt;C&gt;0&lt;/C&gt;&lt;/FQL&gt;&lt;FQL&gt;&lt;Q&gt;^FF_DEBT(QTR_R,0)@(FF_DEBT(SEMI_R,0))&lt;/Q&gt;&lt;R&gt;0&lt;/R&gt;&lt;C&gt;0&lt;/C&gt;&lt;/FQL&gt;&lt;FQL&gt;&lt;Q&gt;^FE_ESTIMATE(SALES,MEDIAN,ANNUAL,0,NOW,,,'')&lt;/Q&gt;&lt;R&gt;0&lt;/R&gt;&lt;C&gt;0&lt;/C&gt;&lt;/FQL&gt;&lt;FQL&gt;&lt;Q&gt;^FE_ESTIMATE(SALES,MEDIAN,ANNUAL,+4,NOW,,,'')&lt;/Q&gt;&lt;R&gt;0&lt;/R&gt;&lt;C&gt;0&lt;/C&gt;&lt;/FQL&gt;&lt;FQL&gt;&lt;Q&gt;^FE_ESTIMATE(EBIT,MEDIAN,ANNUAL,+4,NOW,,,'')&lt;/Q&gt;&lt;R&gt;0&lt;/R&gt;&lt;C&gt;0&lt;/C&gt;&lt;/FQL&gt;&lt;FQL&gt;&lt;Q&gt;^FE_ESTIMATE(EBITDA,MEDIAN,ANNUAL,+4,NOW,,,'')&lt;/Q&gt;&lt;R&gt;0&lt;/R&gt;&lt;C&gt;0&lt;/C&gt;&lt;/FQL&gt;&lt;FQL&gt;&lt;Q&gt;^FE_ESTIMATE(EPS,MEDIAN,ANNUAL,+4,NOW,,,'')&lt;/Q&gt;&lt;R&gt;0&lt;/R&gt;&lt;C&gt;0&lt;/C&gt;&lt;/FQL&gt;&lt;FQL&gt;&lt;Q&gt;FEVR-GB^AVAIL(FF_FISCAL_DATE(QTR_R,0,0,,,"DATE"),FF_FISCAL_DATE(SEMI_R,0,0,,,"DATE"))&lt;/Q&gt;&lt;R&gt;1&lt;/R&gt;&lt;C&gt;1&lt;/C&gt;&lt;D xsi:type="xsd:string"&gt;06/30/2018&lt;/D&gt;&lt;/FQL&gt;&lt;FQL&gt;&lt;Q&gt;FEVR-GB^OS_SEC_FLT_SHS(0D,,MTD,SEC)&lt;/Q&gt;&lt;R&gt;1&lt;/R&gt;&lt;C&gt;1&lt;/C&gt;&lt;D xsi:type="xsd:double"&gt;101893039&lt;/D&gt;&lt;/FQL&gt;&lt;FQL&gt;&lt;Q&gt;FEVR-GB^FF_SALES(ANN_R,0Y)&lt;/Q&gt;&lt;R&gt;1&lt;/R&gt;&lt;C&gt;1&lt;/C&gt;&lt;D xsi:type="xsd:double"&gt;170.17167&lt;/D&gt;&lt;/FQL&gt;&lt;FQL&gt;&lt;Q&gt;FEVR-GB^AVAIL(SUM(FF_SALES(QTR,-1FY+1D,-1FY+1D+3FQ)),SUM(FF_SALES(SEMI,-1FY+1D,-1FY+1D+3FQ)))&lt;/Q&gt;&lt;R&gt;1&lt;/R&gt;&lt;C&gt;1&lt;/C&gt;&lt;D xsi:type="xsd:double"&gt;71.941208&lt;/D&gt;&lt;/FQL&gt;&lt;FQL&gt;&lt;Q&gt;FEVR-GB^FF_MIN_INT_ACCUM(QTR_R,0)&lt;/Q&gt;&lt;R&gt;0&lt;/R&gt;&lt;C&gt;0&lt;/C&gt;&lt;/FQL&gt;&lt;FQL&gt;&lt;Q&gt;FEVR-GB^FE_ESTIMATE(SALES,MEDIAN,ANNUAL,+2,NOW,,,'')&lt;/Q&gt;&lt;R&gt;1&lt;/R&gt;&lt;C&gt;1&lt;/C&gt;&lt;D xsi:type="xsd:double"&gt;279.1&lt;/D&gt;&lt;/FQL&gt;&lt;FQL&gt;&lt;Q&gt;FEVR-GB^FE_ESTIMATE(EBIT,MEDIAN,ANNUAL,+2,NOW,,,'')&lt;/Q&gt;&lt;R&gt;1&lt;/R&gt;&lt;C&gt;1&lt;/C&gt;&lt;D xsi:type="xsd:double"&gt;86.5417&lt;/D&gt;&lt;/FQL&gt;&lt;FQL&gt;&lt;Q&gt;FEVR-GB^FE_ESTIMATE(EBITDA,MEDIAN,ANNUAL,+2,NOW,,,'')&lt;/Q&gt;&lt;R&gt;1&lt;/R&gt;&lt;C&gt;1&lt;/C&gt;&lt;D xsi:type="xsd:double"&gt;90.7015&lt;/D&gt;&lt;/FQL&gt;&lt;FQL&gt;&lt;Q&gt;FEVR-GB^FE_ESTIMATE(EPS,MEDIAN,ANNUAL,+1,NOW,,,'')&lt;/Q&gt;&lt;R&gt;1&lt;/R&gt;&lt;C&gt;1&lt;/C&gt;&lt;D xsi:type="xsd:double"&gt;0.5209&lt;/D&gt;&lt;/FQL&gt;&lt;FQL&gt;&lt;Q&gt;2587-JP^P_CURRENCY("ISO")&lt;/Q&gt;&lt;R&gt;1&lt;/R&gt;&lt;C&gt;1&lt;/C&gt;&lt;D xsi:type="xsd:string"&gt;JPY&lt;/D&gt;&lt;/FQL&gt;&lt;FQL&gt;&lt;Q&gt;2587-JP^FF_DIV_YLD(ANN,NOW)&lt;/Q&gt;&lt;R&gt;1&lt;/R&gt;&lt;C&gt;1&lt;/C&gt;&lt;D xsi:type="xsd:double"&gt;1.57258064516129&lt;/D&gt;&lt;/FQL&gt;&lt;FQL&gt;&lt;Q&gt;2587-JP^FF_EBIT_OPER(ANN_R,0Y)&lt;/Q&gt;&lt;R&gt;1&lt;/R&gt;&lt;C&gt;1&lt;/C&gt;&lt;D xsi:type="xsd:double"&gt;123775&lt;/D&gt;&lt;/FQL&gt;&lt;FQL&gt;&lt;Q&gt;2587-JP^FF_FISCAL_DATE(QTR_R,-1AY,,,,"DATEJ")@(FF_FISCAL_DATE(SEMI_R,-1AY,,,,"DATEJ"))&lt;/Q&gt;&lt;R&gt;1&lt;/R&gt;&lt;C&gt;1&lt;/C&gt;&lt;D xsi:type="xsd:int"&gt;43008&lt;/D&gt;&lt;/FQL&gt;&lt;FQL&gt;&lt;Q&gt;2587-JP^FE_ESTIMATE(SALES,MEDIAN,ANNUAL,0,NOW,,,'')&lt;/Q&gt;&lt;R&gt;1&lt;/R&gt;&lt;C&gt;1&lt;/C&gt;&lt;D xsi:type="xsd:double"&gt;1234000&lt;/D&gt;&lt;/FQL&gt;&lt;FQL&gt;&lt;Q&gt;2587-JP^FE_ESTIMATE(SALES,MEDIAN,ANNUAL,+4,NOW,,,'')&lt;/Q&gt;&lt;R&gt;1&lt;/R&gt;&lt;C&gt;1&lt;/C&gt;&lt;D xsi:type="xsd:double"&gt;1359550&lt;/D&gt;&lt;/FQL&gt;&lt;FQL&gt;&lt;Q&gt;2587-JP^FE_ESTIMATE(EBIT,MEDIAN,ANNUAL,+4,NOW,,,'')&lt;/Q&gt;&lt;R&gt;1&lt;/R&gt;&lt;C&gt;1&lt;/C&gt;&lt;D xsi:type="xsd:double"&gt;123800&lt;/D&gt;&lt;/FQL&gt;&lt;FQL&gt;&lt;Q&gt;2587-JP^FE_ESTIMATE(EBITDA,MEDIAN,ANNUAL,+4,NOW,,,'')&lt;/Q&gt;&lt;R&gt;1&lt;/R&gt;&lt;C&gt;1&lt;/C&gt;&lt;D xsi:type="xsd:double"&gt;179700&lt;/D&gt;&lt;/FQL&gt;&lt;FQL&gt;&lt;Q&gt;2587-JP^FE_ESTIMATE(EPS,MEDIAN,ANNUAL,+4,NOW,,,'')&lt;/Q&gt;&lt;R&gt;1&lt;/R&gt;&lt;C&gt;1&lt;/C&gt;&lt;D xsi:type="xsd:double"&gt;260.5&lt;/D&gt;&lt;/FQL&gt;&lt;FQL&gt;&lt;Q&gt;ABEV3-BR^AVAIL(FF_FISCAL_DATE(QTR_R,0,0,,,"DATE"),FF_FISCAL_DATE(SEMI_R,0,0,,,"DATE"))&lt;/Q&gt;&lt;R&gt;1&lt;/R&gt;&lt;C&gt;1&lt;/C&gt;&lt;D xsi:type="xsd:string"&gt;09/30/2018&lt;/D&gt;&lt;/FQL&gt;&lt;FQL&gt;&lt;Q&gt;ABEV3-BR^OS_SEC_FLT_SHS(0D,,MTD,SEC)&lt;/Q&gt;&lt;R&gt;1&lt;/R&gt;&lt;C&gt;1&lt;/C&gt;&lt;D xsi:type="xsd:double"&gt;4378323930&lt;/D&gt;&lt;/FQL&gt;&lt;FQL&gt;&lt;Q&gt;ABEV3-BR^FF_SALES(ANN_R,0Y)&lt;/Q&gt;&lt;R&gt;1&lt;/R&gt;&lt;C&gt;1&lt;/C&gt;&lt;D xsi:type="xsd:double"&gt;47899.276&lt;/D&gt;&lt;/FQL&gt;&lt;FQL&gt;&lt;Q&gt;ABEV3-BR^FF_FISCAL_DATE(QTR_R,0Q,,,,"DATEJ")@(FF_FISCAL_DATE(SEMI_R,0,,,,"DATEJ"))&lt;/Q&gt;&lt;R&gt;1&lt;/R&gt;&lt;C&gt;1&lt;/C&gt;&lt;D xsi:type="xsd:int"&gt;43373&lt;/D&gt;&lt;/FQL&gt;&lt;FQL&gt;&lt;Q&gt;ABEV3-BR^FF_MIN_INT_ACCUM(QTR_R,0)&lt;/Q&gt;&lt;R&gt;1&lt;/R&gt;&lt;C&gt;1&lt;/C&gt;&lt;D xsi:type="xsd:double"&gt;1064.619&lt;/D&gt;&lt;/FQL&gt;&lt;FQL&gt;&lt;Q&gt;ABEV3-BR^FE_ESTIMATE(SALES,MEDIAN,ANNUAL,+2,NOW,,,'')&lt;/Q&gt;&lt;R&gt;1&lt;/R&gt;&lt;C&gt;1&lt;/C&gt;&lt;D xsi:type="xsd:double"&gt;52071.4&lt;/D&gt;&lt;/FQL&gt;&lt;FQL&gt;&lt;Q&gt;ABEV3-BR^FE_ESTIMATE(EBIT,MEDIAN,ANNUAL,+2,NOW,,,'')&lt;/Q&gt;&lt;R&gt;1&lt;/R&gt;&lt;C&gt;1&lt;/C&gt;&lt;D xsi:type="xsd:double"&gt;17792.4&lt;/D&gt;&lt;/FQL&gt;&lt;FQL&gt;&lt;Q&gt;ABEV3-BR^FE_ESTIMATE(EBITDA,MEDIAN,ANNUAL,+2,NOW,,,'')&lt;/Q&gt;&lt;R&gt;1&lt;/R&gt;&lt;C&gt;1&lt;/C&gt;&lt;D xsi:type="xsd:double"&gt;21649&lt;/D&gt;&lt;/FQL&gt;&lt;FQL&gt;&lt;Q&gt;ABEV3-BR^FE_ESTIMATE(EPS,MEDIAN,ANNUAL,+2,NOW,,,'')&lt;/Q&gt;&lt;R&gt;1&lt;/R&gt;&lt;C&gt;1&lt;/C&gt;&lt;D xsi:type="xsd:double"&gt;0.815&lt;/D&gt;&lt;/FQL&gt;&lt;FQL&gt;&lt;Q&gt;SMC-PH^FREF_ENTITY_COUNTRY(HQ,NAME)&lt;/Q&gt;&lt;R&gt;1&lt;/R&gt;&lt;C&gt;1&lt;/C&gt;&lt;D xsi:type="xsd:string"&gt;Philippines&lt;/D&gt;&lt;/FQL&gt;&lt;FQL&gt;&lt;Q&gt;SMC-PH^P_BETA_LOCIDX(0,-5AY,W)&lt;/Q&gt;&lt;R&gt;1&lt;/R&gt;&lt;C&gt;1&lt;/C&gt;&lt;D xsi:type="xsd:double"&gt;0.3920061&lt;/D&gt;&lt;/FQL&gt;&lt;FQL&gt;&lt;Q&gt;SMC-PH^FF_FISCAL_DATE(QTR_R,-1AY,,,,"DATEJ")@(FF_FISCAL_DATE(SEMI_R,-1AY,,,,"DATEJ"))&lt;/Q&gt;&lt;R&gt;1&lt;/R&gt;&lt;C&gt;1&lt;/C&gt;&lt;D xsi:type="xsd:int"&gt;43008&lt;/D&gt;&lt;/FQL&gt;&lt;FQL&gt;&lt;Q&gt;SMC-PH^FF_MIN_INT_ACCUM(QTR_R,0)&lt;/Q&gt;&lt;R&gt;1&lt;/R&gt;&lt;C&gt;1&lt;/C&gt;&lt;D xsi:type="xsd:double"&gt;169749&lt;/D&gt;&lt;/FQL&gt;&lt;FQL&gt;&lt;Q&gt;SMC-PH^FE_ESTIMATE(SALES,MEDIAN,ANNUAL,+2,NOW,,,'')&lt;/Q&gt;&lt;R&gt;1&lt;/R&gt;&lt;C&gt;1&lt;/C&gt;&lt;D xsi:type="xsd:double"&gt;1102031.5&lt;/D&gt;&lt;/FQL&gt;&lt;FQL&gt;&lt;Q&gt;SMC-PH^FE_ESTIMATE(EBIT,MEDIAN,ANNUAL,+2,NOW,,,'')&lt;/Q&gt;&lt;R&gt;1&lt;/R&gt;&lt;C&gt;1&lt;/C&gt;&lt;D xsi:type="xsd:double"&gt;139828&lt;/D&gt;&lt;/FQL&gt;&lt;FQL&gt;&lt;Q&gt;SMC-PH^FE_ESTIMATE(EBITDA,MEDIAN,ANNUAL,+2,NOW,,,'')&lt;/Q&gt;&lt;R&gt;1&lt;/R&gt;&lt;C&gt;1&lt;/C&gt;&lt;D xsi:type="xsd:double"&gt;178525&lt;/D&gt;&lt;/FQL&gt;&lt;FQL&gt;&lt;Q&gt;SMC-PH^FE_ESTIMATE(EPS,MEDIAN,ANNUAL,+2,NOW,,,'')&lt;/Q&gt;&lt;R&gt;1&lt;/R&gt;&lt;C&gt;1&lt;/C&gt;&lt;D xsi:type="xsd:double"&gt;11.46095&lt;/D&gt;&lt;/FQL&gt;&lt;FQL&gt;&lt;Q&gt;2502-JP^FREF_ENTITY_COUNTRY(HQ,NAME)&lt;/Q&gt;&lt;R&gt;1&lt;/R&gt;&lt;C&gt;1&lt;/C&gt;&lt;D xsi:type="xsd:string"&gt;Japan&lt;/D&gt;&lt;/FQL&gt;&lt;FQL&gt;&lt;Q&gt;2502-JP^P_BETA_LOCIDX(0,-5AY,W)&lt;/Q&gt;&lt;R&gt;1&lt;/R&gt;&lt;C&gt;1&lt;/C&gt;&lt;D xsi:type="xsd:double"&gt;0.6811004&lt;/D&gt;&lt;/FQL&gt;&lt;FQL&gt;&lt;Q&gt;2502-JP^FF_SHLDRS_EQ(QTR,0)@FF_SHLDRS_EQ(SEMI,0)&lt;/Q&gt;&lt;R&gt;1&lt;/R&gt;&lt;C&gt;1&lt;/C&gt;&lt;D xsi:type="xsd:double"&gt;1194431&lt;/D&gt;&lt;/FQL&gt;&lt;FQL&gt;&lt;Q&gt;2502-JP^AVAIL(SUM(FF_SALES(SEMI,0,0FY+1D)),SUM(FF_SALES(QTR,0,0FY+1D)))&lt;/Q&gt;&lt;R&gt;1&lt;/R&gt;&lt;C&gt;1&lt;/C&gt;&lt;D xsi:type="xsd:double"&gt;1578640&lt;/D&gt;&lt;/FQL&gt;&lt;FQL&gt;&lt;Q&gt;2502-JP^FE_ESTIMATE(SALES,MEDIAN,ANNUAL,+1,NOW,,,'')&lt;/Q&gt;&lt;R&gt;1&lt;/R&gt;&lt;C&gt;1&lt;/C&gt;&lt;D xsi:type="xsd:double"&gt;2134300&lt;/D&gt;&lt;/FQL&gt;&lt;FQL&gt;&lt;Q&gt;2502-JP^FE_ESTIMATE(EBIT,MEDIAN,ANNUAL,+1,NOW,,,'')&lt;/Q&gt;&lt;R&gt;1&lt;/R&gt;&lt;C&gt;1&lt;/C&gt;&lt;D xsi:type="xsd:double"&gt;211850&lt;/D&gt;&lt;/FQL&gt;&lt;FQL&gt;&lt;Q&gt;2502-JP^FE_ESTIMATE(EBITDA,MEDIAN,ANNUAL,+1,NOW,,,'')&lt;/Q&gt;&lt;R&gt;1&lt;/R&gt;&lt;C&gt;1&lt;/C&gt;&lt;D xsi:type="xsd:double"&gt;315900&lt;/D&gt;&lt;/FQL&gt;&lt;FQL&gt;&lt;Q&gt;2502-JP^FE_ESTIMATE(EPS,MEDIAN,ANNUAL,+1,NOW,,,'')&lt;/Q&gt;&lt;R&gt;1&lt;/R&gt;&lt;C&gt;1&lt;/C&gt;&lt;D xsi:type="xsd:double"&gt;320.13&lt;/D&gt;&lt;/FQL&gt;&lt;FQL&gt;&lt;Q&gt;FIZZ^P_CURRENCY("ISO")&lt;/Q&gt;&lt;R&gt;1&lt;/R&gt;&lt;C&gt;1&lt;/C&gt;&lt;D xsi:type="xsd:string"&gt;USD&lt;/D&gt;&lt;/FQL&gt;&lt;FQL&gt;&lt;Q&gt;FIZZ^FF_DIV_YLD(ANN,NOW)&lt;/Q&gt;&lt;R&gt;1&lt;/R&gt;&lt;C&gt;1&lt;/C&gt;&lt;D xsi:type="xsd:double"&gt;0&lt;/D&gt;&lt;/FQL&gt;&lt;FQL&gt;&lt;Q&gt;FIZZ^FF_COM_SHS_OUT(CURR,0)&lt;/Q&gt;&lt;R&gt;1&lt;/R&gt;&lt;C&gt;1&lt;/C&gt;&lt;D xsi:type="xsd:double"&gt;46.637&lt;/D&gt;&lt;/FQL&gt;&lt;FQL&gt;&lt;Q&gt;FIZZ^AVAIL(SUM(FF_SALES(QTR,-1FY+1D,-1FY+1D+3FQ)),SUM(FF_SALES(SEMI,-1FY+1D,-1FY+1D+3FQ)))&lt;/Q&gt;&lt;R&gt;1&lt;/R&gt;&lt;C&gt;1&lt;/C&gt;&lt;D xsi:type="xsd:double"&gt;731.428&lt;/D&gt;&lt;/FQL&gt;&lt;FQL&gt;&lt;Q&gt;FIZZ^AVAIL(SUM(FF_DEP_AMORT_EXP(QTR,-1FY+1D,-1FY+1D+3FQ)),SUM(FF_DEP_AMORT_EXP(SEMI,-1FY+1D,-1FY+1D+3FQ)))&lt;/Q&gt;&lt;R&gt;1&lt;/R&gt;&lt;C&gt;1&lt;/C&gt;&lt;D xsi:type="xsd:double"&gt;10.273&lt;/D&gt;&lt;/FQL&gt;&lt;FQL&gt;&lt;Q&gt;FIZZ^FF_CASH_ST(QTR_R,0)@(FF_CASH_ST(SEMI_R,0))&lt;/Q&gt;&lt;R&gt;1&lt;/R&gt;&lt;C&gt;1&lt;/C&gt;&lt;D xsi:type="xsd:double"&gt;250.06&lt;/D&gt;&lt;/FQL&gt;&lt;FQL&gt;&lt;Q&gt;FIZZ^FE_ESTIMATE(SALES,MEDIAN,ANNUAL,+3,NOW,,,'')&lt;/Q&gt;&lt;R&gt;1&lt;/R&gt;&lt;C&gt;1&lt;/C&gt;&lt;D xsi:type="xsd:double"&gt;1197.775&lt;/D&gt;&lt;/FQL&gt;&lt;FQL&gt;&lt;Q&gt;FIZZ^FE_ESTIMATE(EBIT,MEDIAN,ANNUAL,+3,NOW,,,'')&lt;/Q&gt;&lt;R&gt;1&lt;/R&gt;&lt;C&gt;1&lt;/C&gt;&lt;D xsi:type="xsd:double"&gt;269.633&lt;/D&gt;&lt;/FQL&gt;&lt;FQL&gt;&lt;Q&gt;FIZZ^FE_ESTIMATE(EBITDA,MEDIAN,ANNUAL,+3,NOW,,,'')&lt;/Q&gt;&lt;R&gt;1&lt;/R&gt;&lt;C&gt;1&lt;/C&gt;&lt;D xsi:type="xsd:double"&gt;286.3&lt;/D&gt;&lt;/FQL&gt;&lt;FQL&gt;&lt;Q&gt;FIZZ^FE_ESTIMATE(EPS,MEDIAN,ANNUAL,+3,NOW,,,'')&lt;/Q&gt;&lt;R&gt;1&lt;/R&gt;&lt;C&gt;1&lt;/C&gt;&lt;D xsi:type="xsd:double"&gt;4.46583&lt;/D&gt;&lt;/FQL&gt;&lt;FQL&gt;&lt;Q&gt;PEP^FF_FISCAL_DATE(ANN_R,0,,,,"DATEI")&lt;/Q&gt;&lt;R&gt;1&lt;/R&gt;&lt;C&gt;1&lt;/C&gt;&lt;D xsi:type="xsd:string"&gt;30/12/2017&lt;/D&gt;&lt;/FQL&gt;&lt;FQL&gt;&lt;Q&gt;PEP^FE_ESTIMATE(EPS_LTG,MEAN,,,NOW,,,'')/100&lt;/Q&gt;&lt;R&gt;1&lt;/R&gt;&lt;C&gt;1&lt;/C&gt;&lt;D xsi:type="xsd:double"&gt;0.06473087&lt;/D&gt;&lt;/FQL&gt;&lt;FQL&gt;&lt;Q&gt;TUMI-US^MDY_RTG_LT(0)&lt;/Q&gt;&lt;R&gt;0&lt;/R&gt;&lt;C&gt;0&lt;/C&gt;&lt;/FQL&gt;&lt;FQL&gt;&lt;Q&gt;TUMI-US^FF_COM_SHS_OUT(QTR,0Q)&lt;/Q&gt;&lt;R&gt;1&lt;/R&gt;&lt;C&gt;1&lt;/C&gt;&lt;D xsi:type="xsd:double"&gt;67.661362&lt;/D&gt;&lt;/FQL&gt;&lt;FQL&gt;&lt;Q&gt;TUMI-US^FF_PFD_STK(ANN_R,0Q)&lt;/Q&gt;&lt;R&gt;1&lt;/R&gt;&lt;C&gt;1&lt;/C&gt;&lt;D xsi:type="xsd:double"&gt;0&lt;/D&gt;&lt;/FQL&gt;&lt;FQL&gt;&lt;Q&gt;TUMI-US^FF_SALES(ANN_R,0Y)&lt;/Q&gt;&lt;R&gt;1&lt;/R&gt;&lt;C&gt;1&lt;/C&gt;&lt;D xsi:type="xsd:double"&gt;547.655&lt;/D&gt;&lt;/FQL&gt;&lt;FQL&gt;&lt;Q&gt;TUMI-US^FF_INT_EXP_NET(QTR_R,-1AY)&lt;/Q&gt;&lt;R&gt;1&lt;/R&gt;&lt;C&gt;1&lt;/C&gt;&lt;D xsi:type="xsd:double"&gt;0.08&lt;/D&gt;&lt;/FQL&gt;&lt;FQL&gt;&lt;Q&gt;TUMI-US^FF_DEP_AMORT_EXP(QTR_R,0AY)&lt;/Q&gt;&lt;R&gt;1&lt;/R&gt;&lt;C&gt;1&lt;/C&gt;&lt;D xsi:type="xsd:double"&gt;6.152&lt;/D&gt;&lt;/FQL&gt;&lt;FQL&gt;&lt;Q&gt;TUMI-US^FE_ESTIMATE(EBIT,MEDIAN,ANNUAL,+1,NOW,,,'')&lt;/Q&gt;&lt;R&gt;0&lt;/R&gt;&lt;C&gt;0&lt;/C&gt;&lt;/FQL&gt;&lt;FQL&gt;&lt;Q&gt;TUMI-US^FE_ESTIMATE(SALES,MEDIAN,ANNUAL,+2,NOW,,,'')&lt;/Q&gt;&lt;R&gt;0&lt;/R&gt;&lt;C&gt;0&lt;/C&gt;&lt;/FQL&gt;&lt;FQL&gt;&lt;Q&gt;TUMI-US^FE_ESTIMATE(FCF,MEDIAN,ANNUAL,+2,NOW,,,'')&lt;/Q&gt;&lt;R&gt;0&lt;/R&gt;&lt;C&gt;0&lt;/C&gt;&lt;/FQL&gt;&lt;FQL&gt;&lt;Q&gt;TUMI-US^FE_ESTIMATE(INT_EXP,MEDIAN,ANNUAL,+3,NOW,,,'')&lt;/Q&gt;&lt;R&gt;0&lt;/R&gt;&lt;C&gt;0&lt;/C&gt;&lt;/FQL&gt;&lt;FQL&gt;&lt;Q&gt;TUMI-US^FE_ESTIMATE(EBITDA,MEDIAN,ANNUAL,+4,NOW,,,'')&lt;/Q&gt;&lt;R&gt;0&lt;/R&gt;&lt;C&gt;0&lt;/C&gt;&lt;/FQL&gt;&lt;FQL&gt;&lt;Q&gt;^FREF_ENTITY_COUNTRY(HQ,NAME)&lt;/Q&gt;&lt;R&gt;0&lt;/R&gt;&lt;C&gt;0&lt;/C&gt;&lt;/FQL&gt;&lt;FQL&gt;&lt;Q&gt;^P_BETA_PR(NOW,,,"5Y")&lt;/Q&gt;&lt;R&gt;0&lt;/R&gt;&lt;C&gt;0&lt;/C&gt;&lt;/FQL&gt;&lt;FQL&gt;&lt;Q&gt;^FF_COM_SHS_OUT(CURR,0)&lt;/Q&gt;&lt;R&gt;0&lt;/R&gt;&lt;C&gt;0&lt;/C&gt;&lt;/FQL&gt;&lt;FQL&gt;&lt;Q&gt;^AVAIL(SUM(FF_SALES(QTR,-1FY+1D,-1FY+1D+3FQ)),SUM(FF_SALES(SEMI,-1FY+1D,-1FY+1D+3FQ)))&lt;/Q&gt;&lt;R&gt;0&lt;/R&gt;&lt;C&gt;0&lt;/C&gt;&lt;/FQL&gt;&lt;FQL&gt;&lt;Q&gt;^FF_DEP_AMORT_EXP(ANN_R,0Y)&lt;/Q&gt;&lt;R&gt;0&lt;/R&gt;&lt;C&gt;0&lt;/C&gt;&lt;/FQL&gt;&lt;FQL&gt;&lt;Q&gt;^FF_MIN_INT_ACCUM(QTR_R,0)&lt;/Q&gt;&lt;R&gt;0&lt;/R&gt;&lt;C&gt;0&lt;/C&gt;&lt;/FQL&gt;&lt;FQL&gt;&lt;Q&gt;^FE_ESTIMATE(SALES,MEDIAN,ANNUAL,+1,NOW,,,'')&lt;/Q&gt;&lt;R&gt;0&lt;/R&gt;&lt;C&gt;0&lt;/C&gt;&lt;/FQL&gt;&lt;FQL&gt;&lt;Q&gt;^FE_ESTIMATE(EBIT,MEDIAN,ANNUAL,+1,NOW,,,'')&lt;/Q&gt;&lt;R&gt;0&lt;/R&gt;&lt;C&gt;0&lt;/C&gt;&lt;/FQL&gt;&lt;FQL&gt;&lt;Q&gt;^FE_ESTIMATE(EBITDA,MEDIAN,ANNUAL,+1,NOW,,,'')&lt;/Q&gt;&lt;R&gt;0&lt;/R&gt;&lt;C&gt;0&lt;/C&gt;&lt;/FQL&gt;&lt;FQL&gt;&lt;Q&gt;^FE_ESTIMATE(EPS,MEDIAN,ANNUAL,+1,NOW,,,'')&lt;/Q&gt;&lt;R&gt;0&lt;/R&gt;&lt;C&gt;0&lt;/C&gt;&lt;/FQL&gt;&lt;FQL&gt;&lt;Q&gt;FEVR-GB^P_CURRENCY("ISO")&lt;/Q&gt;&lt;R&gt;1&lt;/R&gt;&lt;C&gt;1&lt;/C&gt;&lt;D xsi:type="xsd:string"&gt;GBP&lt;/D&gt;&lt;/FQL&gt;&lt;FQL&gt;&lt;Q&gt;FEVR-GB^FF_DIV_YLD(ANN,NOW)&lt;/Q&gt;&lt;R&gt;0&lt;/R&gt;&lt;C&gt;0&lt;/C&gt;&lt;/FQL&gt;&lt;FQL&gt;&lt;Q&gt;FEVR-GB^FF_SHLDRS_EQ(QTR,0)@FF_SHLDRS_EQ(SEMI,0)&lt;/Q&gt;&lt;R&gt;1&lt;/R&gt;&lt;C&gt;1&lt;/C&gt;&lt;D xsi:type="xsd:double"&gt;148.8638&lt;/D&gt;&lt;/FQL&gt;&lt;FQL&gt;&lt;Q&gt;FEVR-GB^AVAIL(SUM(FF_SALES(SEMI,0,0FY+1D)),SUM(FF_SALES(QTR,0,0FY+1D)))&lt;/Q&gt;&lt;R&gt;1&lt;/R&gt;&lt;C&gt;1&lt;/C&gt;&lt;D xsi:type="xsd:double"&gt;104.2131&lt;/D&gt;&lt;/FQL&gt;&lt;FQL&gt;&lt;Q&gt;FEVR-GB^FF_CASH_ST(QTR_R,0)@(FF_CASH_ST(SEMI_R,0))&lt;/Q&gt;&lt;R&gt;1&lt;/R&gt;&lt;C&gt;1&lt;/C&gt;&lt;D xsi:type="xsd:double"&gt;62.5045&lt;/D&gt;&lt;/FQL&gt;&lt;FQL&gt;&lt;Q&gt;FEVR-GB^FE_ESTIMATE(SALES,MEDIAN,ANNUAL,+3,NOW,,,'')&lt;/Q&gt;&lt;R&gt;1&lt;/R&gt;&lt;C&gt;1&lt;/C&gt;&lt;D xsi:type="xsd:double"&gt;324.2&lt;/D&gt;&lt;/FQL&gt;&lt;FQL&gt;&lt;Q&gt;FEVR-GB^FE_ESTIMATE(EBIT,MEDIAN,ANNUAL,+3,NOW,,,'')&lt;/Q&gt;&lt;R&gt;1&lt;/R&gt;&lt;C&gt;1&lt;/C&gt;&lt;D xsi:type="xsd:double"&gt;101.126&lt;/D&gt;&lt;/FQL&gt;&lt;FQL&gt;&lt;Q&gt;FEVR-GB^FE_ESTIMATE(EBITDA,MEDIAN,ANNUAL,+3,NOW,,,'')&lt;/Q&gt;&lt;R&gt;1&lt;/R&gt;&lt;C&gt;1&lt;/C&gt;&lt;D xsi:type="xsd:double"&gt;105.7&lt;/D&gt;&lt;/FQL&gt;&lt;FQL&gt;&lt;Q&gt;FEVR-GB^FE_ESTIMATE(EPS,MEDIAN,ANNUAL,+2,NOW,,,'')&lt;/Q&gt;&lt;R&gt;1&lt;/R&gt;&lt;C&gt;1&lt;/C&gt;&lt;D xsi:type="xsd:double"&gt;0.6004&lt;/D&gt;&lt;/FQL&gt;&lt;FQL&gt;&lt;Q&gt;2587-JP^FREF_ENTITY_COUNTRY(HQ,NAME)&lt;/Q&gt;&lt;R&gt;1&lt;/R&gt;&lt;C&gt;1&lt;/C&gt;&lt;D xsi:type="xsd:string"&gt;Japan&lt;/D&gt;&lt;/FQL&gt;&lt;FQL&gt;&lt;Q&gt;2587-JP^P_BETA_LOCIDX(0,-5AY,W)&lt;/Q&gt;&lt;R&gt;1&lt;/R&gt;&lt;C&gt;1&lt;/C&gt;&lt;D xsi:type="xsd:double"&gt;0.4793853&lt;/D&gt;&lt;/FQL&gt;&lt;FQL&gt;&lt;Q&gt;2587-JP^FF_DEP_AMORT_EXP(ANN_R,0Y)&lt;/Q&gt;&lt;R&gt;1&lt;/R&gt;&lt;C&gt;1&lt;/C&gt;&lt;D xsi:type="xsd:double"&gt;63934&lt;/D&gt;&lt;/FQL&gt;&lt;FQL&gt;&lt;Q&gt;2587-JP^FF_FISCAL_DATE(QTR_R,0Q,,,,"DATEJ")@(FF_FISCAL_DATE(SEMI_R,0,,,,"DATEJ"))&lt;/Q&gt;&lt;R&gt;1&lt;/R&gt;&lt;C&gt;1&lt;/C&gt;&lt;D xsi:type="xsd:int"&gt;43373&lt;/D&gt;&lt;/FQL&gt;&lt;FQL&gt;&lt;Q&gt;2587-JP^FE_ESTIMATE(SALES,MEDIAN,ANNUAL,+1,NOW,,,'')&lt;/Q&gt;&lt;R&gt;1&lt;/R&gt;&lt;C&gt;1&lt;/C&gt;&lt;D xsi:type="xsd:double"&gt;1293550&lt;/D&gt;&lt;/FQL&gt;&lt;FQL&gt;&lt;Q&gt;2587-JP^FE_ESTIMATE(EBIT,MEDIAN,ANNUAL,+1,NOW,,,'')&lt;/Q&gt;&lt;R&gt;1&lt;/R&gt;&lt;C&gt;1&lt;/C&gt;&lt;D xsi:type="xsd:double"&gt;118300&lt;/D&gt;&lt;/FQL&gt;&lt;FQL&gt;&lt;Q&gt;2587-JP^FE_ESTIMATE(EBITDA,MEDIAN,ANNUAL,+1,NOW,,,'')&lt;/Q&gt;&lt;R&gt;1&lt;/R&gt;&lt;C&gt;1&lt;/C&gt;&lt;D xsi:type="xsd:double"&gt;182300&lt;/D&gt;&lt;/FQL&gt;&lt;FQL&gt;&lt;Q&gt;2587-JP^FE_ESTIMATE(EPS,MEDIAN,ANNUAL,+1,NOW,,,'')&lt;/Q&gt;&lt;R&gt;1&lt;/R&gt;&lt;C&gt;1&lt;/C&gt;&lt;D xsi:type="xsd:double"&gt;258.9&lt;/D&gt;&lt;/FQL&gt;&lt;FQL&gt;&lt;Q&gt;ABEV3-BR^P_CURRENCY("ISO")&lt;/Q&gt;&lt;R&gt;1&lt;/R&gt;&lt;C&gt;1&lt;/C&gt;&lt;D xsi:type="xsd:string"&gt;BRL&lt;/D&gt;&lt;/FQL&gt;&lt;FQL&gt;&lt;Q&gt;ABEV3-BR^FF_DIV_YLD(ANN,NOW)&lt;/Q&gt;&lt;R&gt;0&lt;/R&gt;&lt;C&gt;0&lt;/C&gt;&lt;/FQL&gt;&lt;FQL&gt;&lt;Q&gt;ABEV3-BR^FF_COM_SHS_OUT(CURR,0)&lt;/Q&gt;&lt;R&gt;1&lt;/R&gt;&lt;C&gt;1&lt;/C&gt;&lt;D xsi:type="xsd:double"&gt;15720.129088&lt;/D&gt;&lt;/FQL&gt;&lt;FQL&gt;&lt;Q&gt;ABEV3-BR^AVAIL(SUM(FF_SALES(QTR,-1FY+1D,-1FY+1D+3FQ)),SUM(FF_SALES(SEMI,-1FY+1D,-1FY+1D+3FQ)))&lt;/Q&gt;&lt;R&gt;1&lt;/R&gt;&lt;C&gt;1&lt;/C&gt;&lt;D xsi:type="xsd:double"&gt;32872.061&lt;/D&gt;&lt;/FQL&gt;&lt;FQL&gt;&lt;Q&gt;ABEV3-BR^FE_ESTIMATE(EPS,MEDIAN,ANNUAL,0,NOW,,,'')&lt;/Q&gt;&lt;R&gt;1&lt;/R&gt;&lt;C&gt;1&lt;/C&gt;&lt;D xsi:type="xsd:double"&gt;0.74&lt;/D&gt;&lt;/FQL&gt;&lt;FQL&gt;&lt;Q&gt;ABEV3-BR^FE_ESTIMATE(SALES,MEDIAN,ANNUAL,+3,NOW,,,'')&lt;/Q&gt;&lt;R&gt;1&lt;/R&gt;&lt;C&gt;1&lt;/C&gt;&lt;D xsi:type="xsd:double"&gt;55331.9&lt;/D&gt;&lt;/FQL&gt;&lt;FQL&gt;&lt;Q&gt;ABEV3-BR^FE_ESTIMATE(EBIT,MEDIAN,ANNUAL,+3,NOW,,,'')&lt;/Q&gt;&lt;R&gt;1&lt;/R&gt;&lt;C&gt;1&lt;/C&gt;&lt;D xsi:type="xsd:double"&gt;19874&lt;/D&gt;&lt;/FQL&gt;&lt;FQL&gt;&lt;Q&gt;ABEV3-BR^FE_ESTIMATE(EBITDA,MEDIAN,ANNUAL,+3,NOW,,,'')&lt;/Q&gt;&lt;R&gt;1&lt;/R&gt;&lt;C&gt;1&lt;/C&gt;&lt;D xsi:type="xsd:double"&gt;24004.1&lt;/D&gt;&lt;/FQL&gt;&lt;FQL&gt;&lt;Q&gt;ABEV3-BR^FE_ESTIMATE(EPS,MEDIAN,ANNUAL,+3,NOW,,,'')&lt;/Q&gt;&lt;R&gt;1&lt;/R&gt;&lt;C&gt;1&lt;/C&gt;&lt;D xsi:type="xsd:double"&gt;0.905388&lt;/D&gt;&lt;/FQL&gt;&lt;FQL&gt;&lt;Q&gt;SMC-PH^FF_FISCAL_DATE(ANN_R,0,,,,"DATEI")&lt;/Q&gt;&lt;R&gt;1&lt;/R&gt;&lt;C&gt;1&lt;/C&gt;&lt;D xsi:type="xsd:string"&gt;31/12/2017&lt;/D&gt;&lt;/FQL&gt;&lt;FQL&gt;&lt;Q&gt;SMC-PH^FE_ESTIMATE(EPS_LTG,MEAN,,,NOW,,,'')/100&lt;/Q&gt;&lt;R&gt;0&lt;/R&gt;&lt;C&gt;0&lt;/C&gt;&lt;/FQL&gt;&lt;FQL&gt;&lt;Q&gt;SMC-PH^FF_FISCAL_DATE(QTR_R,0Q,,,,"DATEJ")@(FF_FISCAL_DATE(SEMI_R,0,,,,"DATEJ"))&lt;/Q&gt;&lt;R&gt;1&lt;/R&gt;&lt;C&gt;1&lt;/C&gt;&lt;D xsi:type="xsd:int"&gt;43373&lt;/D&gt;&lt;/FQL&gt;&lt;FQL&gt;&lt;Q&gt;SMC-PH^FE_ESTIMATE(EPS,MEDIAN,ANNUAL,0,NOW,,,'')&lt;/Q&gt;&lt;R&gt;1&lt;/R&gt;&lt;C&gt;1&lt;/C&gt;&lt;D xsi:type="xsd:double"&gt;8.76&lt;/D&gt;&lt;/FQL&gt;&lt;FQL&gt;&lt;Q&gt;SMC-PH^FE_ESTIMATE(SALES,MEDIAN,ANNUAL,+3,NOW,,,'')&lt;/Q&gt;&lt;R&gt;1&lt;/R&gt;&lt;C&gt;1&lt;/C&gt;&lt;D xsi:type="xsd:double"&gt;1158129&lt;/D&gt;&lt;/FQL&gt;&lt;FQL&gt;&lt;Q&gt;SMC-PH^FE_ESTIMATE(EBIT,MEDIAN,ANNUAL,+3,NOW,,,'')&lt;/Q&gt;&lt;R&gt;1&lt;/R&gt;&lt;C&gt;1&lt;/C&gt;&lt;D xsi:type="xsd:double"&gt;153064&lt;/D&gt;&lt;/FQL&gt;&lt;FQL&gt;&lt;Q&gt;SMC-PH^FE_ESTIMATE(EBITDA,MEDIAN,ANNUAL,+3,NOW,,,'')&lt;/Q&gt;&lt;R&gt;1&lt;/R&gt;&lt;C&gt;1&lt;/C&gt;&lt;D xsi:type="xsd:double"&gt;197931&lt;/D&gt;&lt;/FQL&gt;&lt;FQL&gt;&lt;Q&gt;SMC-PH^FE_ESTIMATE(EPS,MEDIAN,ANNUAL,+3,NOW,,,'')&lt;/Q&gt;&lt;R&gt;1&lt;/R&gt;&lt;C&gt;1&lt;/C&gt;&lt;D xsi:type="xsd:double"&gt;12.5524&lt;/D&gt;&lt;/FQL&gt;&lt;FQL&gt;&lt;Q&gt;2502-JP^FF_FISCAL_DATE(ANN_R,0,,,,"DATEI")&lt;/Q&gt;&lt;R&gt;1&lt;/R&gt;&lt;C&gt;1&lt;/C&gt;&lt;D xsi:type="xsd:string"&gt;31/12/2017&lt;/D&gt;&lt;/FQL&gt;&lt;FQL&gt;&lt;Q&gt;2502-JP^FE_ESTIMATE(EPS_LTG,MEAN,,,NOW,,,'')/100&lt;/Q&gt;&lt;R&gt;0&lt;/R&gt;&lt;C&gt;0&lt;/C&gt;&lt;/FQL&gt;&lt;FQL&gt;&lt;Q&gt;2502-JP^FF_FISCAL_DATE(QTR_R,-1AY,,,,"DATEJ")@(FF_FISCAL_DATE(SEMI_R,-1AY,,,,"DATEJ"))&lt;/Q&gt;&lt;R&gt;1&lt;/R&gt;&lt;C&gt;1&lt;/C&gt;&lt;D xsi:type="xsd:int"&gt;43008&lt;/D&gt;&lt;/FQL&gt;&lt;FQL&gt;&lt;Q&gt;2502-JP^FF_MIN_INT_ACCUM(QTR_R,0)&lt;/Q&gt;&lt;R&gt;1&lt;/R&gt;&lt;C&gt;1&lt;/C&gt;&lt;D xsi:type="xsd:double"&gt;3391&lt;/D&gt;&lt;/FQL&gt;&lt;FQL&gt;&lt;Q&gt;2502-JP^FE_ESTIMATE(SALES,MEDIAN,ANNUAL,+2,NOW,,,'')&lt;/Q&gt;&lt;R&gt;1&lt;/R&gt;&lt;C&gt;1&lt;/C&gt;&lt;D xsi:type="xsd:double"&gt;2157300&lt;/D&gt;&lt;/FQL&gt;&lt;FQL&gt;&lt;Q&gt;2502-JP^FE_ESTIMATE(EBIT,MEDIAN,ANNUAL,+2,NOW,,,'')&lt;/Q&gt;&lt;R&gt;1&lt;/R&gt;&lt;C&gt;1&lt;/C&gt;&lt;D xsi:type="xsd:double"&gt;221201.5&lt;/D&gt;&lt;/FQL&gt;&lt;FQL&gt;&lt;Q&gt;2502-JP^FE_ESTIMATE(EBITDA,MEDIAN,ANNUAL,+2,NOW,,,'')&lt;/Q&gt;&lt;R&gt;1&lt;/R&gt;&lt;C&gt;1&lt;/C&gt;&lt;D xsi:type="xsd:double"&gt;327806.5&lt;/D&gt;&lt;/FQL&gt;&lt;FQL&gt;&lt;Q&gt;2502-JP^FE_ESTIMATE(EPS,MEDIAN,ANNUAL,+2,NOW,,,'')&lt;/Q&gt;&lt;R&gt;1&lt;/R&gt;&lt;C&gt;1&lt;/C&gt;&lt;D xsi:type="xsd:double"&gt;332.5535&lt;/D&gt;&lt;/FQL&gt;&lt;FQL&gt;&lt;Q&gt;FIZZ^FREF_ENTITY_COUNTRY(HQ,NAME)&lt;/Q&gt;&lt;R&gt;1&lt;/R&gt;&lt;C&gt;1&lt;/C&gt;&lt;D xsi:type="xsd:string"&gt;United States&lt;/D&gt;&lt;/FQL&gt;&lt;FQL&gt;&lt;Q&gt;FIZZ^P_BETA_LOCIDX(0,-5AY,W)&lt;/Q&gt;&lt;R&gt;1&lt;/R&gt;&lt;C&gt;1&lt;/C&gt;&lt;D xsi:type="xsd:double"&gt;0.69420373&lt;/D&gt;&lt;/FQL&gt;&lt;FQL&gt;&lt;Q&gt;FIZZ^FF_SHLDRS_EQ(QTR,0)@FF_SHLDRS_EQ(SEMI,0)&lt;/Q&gt;&lt;R&gt;1&lt;/R&gt;&lt;C&gt;1&lt;/C&gt;&lt;D xsi:type="xsd:double"&gt;417.034&lt;/D&gt;&lt;/FQL&gt;&lt;FQL&gt;&lt;Q&gt;FIZZ^AVAIL(SUM(FF_SALES(SEMI,0,0FY+1D)),SUM(FF_SALES(QTR,0,0FY+1D)))&lt;/Q&gt;&lt;R&gt;1&lt;/R&gt;&lt;C&gt;1&lt;/C&gt;&lt;D xsi:type="xsd:double"&gt;553.299&lt;/D&gt;&lt;/FQL&gt;&lt;FQL&gt;&lt;Q&gt;FIZZ^FF_DEBT(QTR_R,0)@(FF_DEBT(SEMI_R,0))&lt;/Q&gt;&lt;R&gt;1&lt;/R&gt;&lt;C&gt;1&lt;/C&gt;&lt;D xsi:type="xsd:double"&gt;0&lt;/D&gt;&lt;/FQL&gt;&lt;FQL&gt;&lt;Q&gt;FIZZ^FE_ESTIMATE(SALES,MEDIAN,ANNUAL,0,NOW,,,'')&lt;/Q&gt;&lt;R&gt;1&lt;/R&gt;&lt;C&gt;1&lt;/C&gt;&lt;D xsi:type="xsd:double"&gt;975.734&lt;/D&gt;&lt;/FQL&gt;&lt;FQL&gt;&lt;Q&gt;FIZZ^FE_ESTIMATE(SALES,MEDIAN,ANNUAL,+4,NOW,,,'')&lt;/Q&gt;&lt;R&gt;0&lt;/R&gt;&lt;C&gt;0&lt;/C&gt;&lt;/FQL&gt;&lt;FQL&gt;&lt;Q&gt;FIZZ^FE_ESTIMATE(EBIT,MEDIAN,ANNUAL,+4,NOW,,,'')&lt;/Q&gt;&lt;R&gt;0&lt;/R&gt;&lt;C&gt;0&lt;/C&gt;&lt;/FQL&gt;&lt;FQL&gt;&lt;Q&gt;FIZZ^FE_ESTIMATE(EBITDA,MEDIAN,ANNUAL,+4,NOW,,,'')&lt;/Q&gt;&lt;R&gt;0&lt;/R&gt;&lt;C&gt;0&lt;/C&gt;&lt;/FQL&gt;&lt;FQL&gt;&lt;Q&gt;FIZZ^FE_ESTIMATE(EPS,MEDIAN,ANNUAL,+4,NOW,,,'')&lt;/Q&gt;&lt;R&gt;0&lt;/R&gt;&lt;C&gt;0&lt;/C&gt;&lt;/FQL&gt;&lt;FQL&gt;&lt;Q&gt;PEP^AVAIL(FF_FISCAL_DATE(QTR_R,0,0,,,"DATE"),FF_FISCAL_DATE(SEMI_R,0,0,,,"DATE"))&lt;/Q&gt;&lt;R&gt;1&lt;/R&gt;&lt;C&gt;1&lt;/C&gt;&lt;D xsi:type="xsd:string"&gt;09/08/2018&lt;/D&gt;&lt;/FQL&gt;&lt;FQL&gt;&lt;Q&gt;PEP^OS_SEC_FLT_SHS(0D,,MTD,SEC)&lt;/Q&gt;&lt;R&gt;1&lt;/R&gt;&lt;C&gt;1&lt;/C&gt;&lt;D xsi:type="xsd:double"&gt;1405747499&lt;/D&gt;&lt;/FQL&gt;&lt;FQL&gt;&lt;Q&gt;PEP^FF_SALES(ANN_R,0Y)&lt;/Q&gt;&lt;R&gt;1&lt;/R&gt;&lt;C&gt;1&lt;/C&gt;&lt;D xsi:type="xsd:double"&gt;63525&lt;/D&gt;&lt;/FQL&gt;&lt;FQL&gt;&lt;Q&gt;PEP^FF_FISCAL_DATE(QTR_R,0Q,,,,"DATEJ")@(FF_FISCAL_DATE(SEMI_R,0,,,,"DATEJ"))&lt;/Q&gt;&lt;R&gt;1&lt;/R&gt;&lt;C&gt;1&lt;/C&gt;&lt;D xsi:type="xsd:int"&gt;43351&lt;/D&gt;&lt;/FQL&gt;&lt;FQL&gt;&lt;Q&gt;PEP^AVAIL(SUM(FF_DEP_AMORT_EXP(SEMI,0,0FY+1D)),SUM(FF_DEP_AMORT_EXP(QTR,0,0FY+1D)))&lt;/Q&gt;&lt;R&gt;1&lt;/R&gt;&lt;C&gt;1&lt;/C&gt;&lt;D xsi:type="xsd:double"&gt;1636&lt;/D&gt;&lt;/FQL&gt;&lt;FQL&gt;&lt;Q&gt;PEP^FF_MIN_INT_ACCUM(QTR_R,0)&lt;/Q&gt;&lt;R&gt;1&lt;/R&gt;&lt;C&gt;1&lt;/C&gt;&lt;D xsi:type="xsd:double"&gt;103&lt;/D&gt;&lt;/FQL&gt;&lt;FQL&gt;&lt;Q&gt;PEP^FE_ESTIMATE(SALES,MEDIAN,ANNUAL,+1,NOW,,,'')&lt;/Q&gt;&lt;R&gt;1&lt;/R&gt;&lt;C&gt;1&lt;/C&gt;&lt;D xsi:type="xsd:double"&gt;64649.5&lt;/D&gt;&lt;/FQL&gt;&lt;FQL&gt;&lt;Q&gt;PEP^FE_ESTIMATE(EBIT,MEDIAN,ANNUAL,+1,NOW,,,'')&lt;/Q&gt;&lt;R&gt;1&lt;/R&gt;&lt;C&gt;1&lt;/C&gt;&lt;D xsi:type="xsd:double"&gt;10625.3&lt;/D&gt;&lt;/FQL&gt;&lt;FQL&gt;&lt;Q&gt;PEP^FE_ESTIMATE(EBITDA,MEDIAN,ANNUAL,+1,NOW,,,'')&lt;/Q&gt;&lt;R&gt;1&lt;/R&gt;&lt;C&gt;1&lt;/C&gt;&lt;D xsi:type="xsd:double"&gt;13020.6&lt;/D&gt;&lt;/FQL&gt;&lt;FQL&gt;&lt;Q&gt;PEP^FE_ESTIMATE(EPS,MEDIAN,ANNUAL,+1,NOW,,,'')&lt;/Q&gt;&lt;R&gt;1&lt;/R&gt;&lt;C&gt;1&lt;/C&gt;&lt;D xsi:type="xsd:double"&gt;5.65&lt;/D&gt;&lt;/FQL&gt;&lt;FQL&gt;&lt;Q&gt;KDP^P_CURRENCY("ISO")&lt;/Q&gt;&lt;R&gt;1&lt;/R&gt;&lt;C&gt;1&lt;/C&gt;&lt;D xsi:type="xsd:string"&gt;USD&lt;/D&gt;&lt;/FQL&gt;&lt;FQL&gt;&lt;Q&gt;KDP^FF_DIV_YLD(ANN,NOW)&lt;/Q&gt;&lt;R&gt;1&lt;/R&gt;&lt;C&gt;1&lt;/C&gt;&lt;D xsi:type="xsd:double"&gt;3.43213728549142&lt;/D&gt;&lt;/FQL&gt;&lt;FQL&gt;&lt;Q&gt;KDP^FF_FISCAL_DATE(QTR_R,-1AY,,,,"DATEJ")@(FF_FISCAL_DATE(SEMI_R,-1AY,,,,"DATEJ"))&lt;/Q&gt;&lt;R&gt;1&lt;/R&gt;&lt;C&gt;1&lt;/C&gt;&lt;D xsi:type="xsd:int"&gt;43008&lt;/D&gt;&lt;/FQL&gt;&lt;FQL&gt;&lt;Q&gt;KDP^FF_PFD_STK(QTR_R,0)&lt;/Q&gt;&lt;R&gt;1&lt;/R&gt;&lt;C&gt;1&lt;/C&gt;&lt;D xsi:type="xsd:double"&gt;0&lt;/D&gt;&lt;/FQL&gt;&lt;FQL&gt;&lt;Q&gt;KDP^FE_ESTIMATE(SALES,MEDIAN,ANNUAL,+3,NOW,,,'')&lt;/Q&gt;&lt;R&gt;1&lt;/R&gt;&lt;C&gt;1&lt;/C&gt;&lt;D xsi:type="xsd:double"&gt;11747.35&lt;/D&gt;&lt;/FQL&gt;&lt;FQL&gt;&lt;Q&gt;KDP^FE_ESTIMATE(EBIT,MEDIAN,ANNUAL,+3,NOW,,,'')&lt;/Q&gt;&lt;R&gt;1&lt;/R&gt;&lt;C&gt;1&lt;/C&gt;&lt;D xsi:type="xsd:double"&gt;3247.8&lt;/D&gt;&lt;/FQL&gt;&lt;FQL&gt;&lt;Q&gt;KDP^FE_ESTIMATE(EBITDA,MEDIAN,ANNUAL,+3,NOW,,,'')&lt;/Q&gt;&lt;R&gt;1&lt;/R&gt;&lt;C&gt;1&lt;/C&gt;&lt;D xsi:type="xsd:double"&gt;3666.51&lt;/D&gt;&lt;/FQL&gt;&lt;FQL&gt;&lt;Q&gt;KDP^FE_ESTIMATE(EPS,MEDIAN,ANNUAL,+3,NOW,,,'')&lt;/Q&gt;&lt;R&gt;1&lt;/R&gt;&lt;C&gt;1&lt;/C&gt;&lt;D xsi:type="xsd:double"&gt;1.46&lt;/D&gt;&lt;/FQL&gt;&lt;FQL&gt;&lt;Q&gt;KO-US^FF_FISCAL_DATE(ANN_R,0,,,,"DATEI")&lt;/Q&gt;&lt;R&gt;1&lt;/R&gt;&lt;C&gt;1&lt;/C&gt;&lt;D xsi:type="xsd:string"&gt;3</t>
        </r>
      </text>
    </comment>
    <comment ref="A2" authorId="0" shapeId="0" xr:uid="{07E48FC4-6BD9-480B-BD34-8C60327B4D3A}">
      <text>
        <r>
          <rPr>
            <b/>
            <sz val="9"/>
            <color indexed="81"/>
            <rFont val="Tahoma"/>
            <family val="2"/>
          </rPr>
          <t>1/12/2017&lt;/D&gt;&lt;/FQL&gt;&lt;FQL&gt;&lt;Q&gt;KO-US^FE_ESTIMATE(EPS_LTG,MEAN,,,NOW,,,'')/100&lt;/Q&gt;&lt;R&gt;1&lt;/R&gt;&lt;C&gt;1&lt;/C&gt;&lt;D xsi:type="xsd:double"&gt;0.06815024&lt;/D&gt;&lt;/FQL&gt;&lt;FQL&gt;&lt;Q&gt;KO-US^FF_FISCAL_DATE(QTR_R,0Q,,,,"DATEJ")@(FF_FISCAL_DATE(SEMI_R,0,,,,"DATEJ"))&lt;/Q&gt;&lt;R&gt;1&lt;/R&gt;&lt;C&gt;1&lt;/C&gt;&lt;D xsi:type="xsd:int"&gt;43371&lt;/D&gt;&lt;/FQL&gt;&lt;FQL&gt;&lt;Q&gt;KO-US^FF_CASH_ST(QTR_R,0)@(FF_CASH_ST(SEMI_R,0))&lt;/Q&gt;&lt;R&gt;1&lt;/R&gt;&lt;C&gt;1&lt;/C&gt;&lt;D xsi:type="xsd:double"&gt;18847&lt;/D&gt;&lt;/FQL&gt;&lt;FQL&gt;&lt;Q&gt;KO-US^FE_ESTIMATE(SALES,MEDIAN,ANNUAL,+3,NOW,,,'')&lt;/Q&gt;&lt;R&gt;1&lt;/R&gt;&lt;C&gt;1&lt;/C&gt;&lt;D xsi:type="xsd:double"&gt;34787&lt;/D&gt;&lt;/FQL&gt;&lt;FQL&gt;&lt;Q&gt;KO-US^FE_ESTIMATE(EBIT,MEDIAN,ANNUAL,+3,NOW,,,'')&lt;/Q&gt;&lt;R&gt;1&lt;/R&gt;&lt;C&gt;1&lt;/C&gt;&lt;D xsi:type="xsd:double"&gt;11627&lt;/D&gt;&lt;/FQL&gt;&lt;FQL&gt;&lt;Q&gt;KO-US^FE_ESTIMATE(EBITDA,MEDIAN,ANNUAL,+3,NOW,,,'')&lt;/Q&gt;&lt;R&gt;1&lt;/R&gt;&lt;C&gt;1&lt;/C&gt;&lt;D xsi:type="xsd:double"&gt;12969.5&lt;/D&gt;&lt;/FQL&gt;&lt;FQL&gt;&lt;Q&gt;KO-US^FE_ESTIMATE(EPS,MEDIAN,ANNUAL,+2,NOW,,,'')&lt;/Q&gt;&lt;R&gt;1&lt;/R&gt;&lt;C&gt;1&lt;/C&gt;&lt;D xsi:type="xsd:double"&gt;2.23&lt;/D&gt;&lt;/FQL&gt;&lt;FQL&gt;&lt;Q&gt;TUMI-US^FE_ESTIMATE(EPS_LTG,MEAN,,,NOW,,,'')/100&lt;/Q&gt;&lt;R&gt;0&lt;/R&gt;&lt;C&gt;0&lt;/C&gt;&lt;/FQL&gt;&lt;FQL&gt;&lt;Q&gt;TUMI-US^FF_SHLDRS_EQ(QTR_R,0Q)&lt;/Q&gt;&lt;R&gt;1&lt;/R&gt;&lt;C&gt;1&lt;/C&gt;&lt;D xsi:type="xsd:double"&gt;510.953&lt;/D&gt;&lt;/FQL&gt;&lt;FQL&gt;&lt;Q&gt;TUMI-US^FF_CASH_GENERIC(QTR_R,0Q)&lt;/Q&gt;&lt;R&gt;1&lt;/R&gt;&lt;C&gt;1&lt;/C&gt;&lt;D xsi:type="xsd:double"&gt;113.082&lt;/D&gt;&lt;/FQL&gt;&lt;FQL&gt;&lt;Q&gt;TUMI-US^FF_EBIT_OPER(ANN_R,0Y)&lt;/Q&gt;&lt;R&gt;1&lt;/R&gt;&lt;C&gt;1&lt;/C&gt;&lt;D xsi:type="xsd:double"&gt;100.141&lt;/D&gt;&lt;/FQL&gt;&lt;FQL&gt;&lt;Q&gt;TUMI-US^FF_SALES(QTR_R,-1AY)&lt;/Q&gt;&lt;R&gt;1&lt;/R&gt;&lt;C&gt;1&lt;/C&gt;&lt;D xsi:type="xsd:double"&gt;138.52&lt;/D&gt;&lt;/FQL&gt;&lt;FQL&gt;&lt;Q&gt;TUMI-US^FF_FREE_PS_CF(QTR_R,-1AY)&lt;/Q&gt;&lt;R&gt;1&lt;/R&gt;&lt;C&gt;1&lt;/C&gt;&lt;D xsi:type="xsd:double"&gt;0.24003195282741241&lt;/D&gt;&lt;/FQL&gt;&lt;FQL&gt;&lt;Q&gt;TUMI-US^FF_COM_SHS_OUT_EPS_DIL(QTR_R,-1AY)&lt;/Q&gt;&lt;R&gt;1&lt;/R&gt;&lt;C&gt;1&lt;/C&gt;&lt;D xsi:type="xsd:double"&gt;67.920124&lt;/D&gt;&lt;/FQL&gt;&lt;FQL&gt;&lt;Q&gt;TUMI-US^FF_INT_EXP_NET(QTR_R,0AY)&lt;/Q&gt;&lt;R&gt;1&lt;/R&gt;&lt;C&gt;1&lt;/C&gt;&lt;D xsi:type="xsd:double"&gt;0&lt;/D&gt;&lt;/FQL&gt;&lt;FQL&gt;&lt;Q&gt;TUMI-US^FE_ESTIMATE(EBITDA,MEDIAN,ANNUAL,+1,NOW,,,'')&lt;/Q&gt;&lt;R&gt;0&lt;/R&gt;&lt;C&gt;0&lt;/C&gt;&lt;/FQL&gt;&lt;FQL&gt;&lt;Q&gt;TUMI-US^FE_ESTIMATE(EBIT,MEDIAN,ANNUAL,+2,NOW,,,'')&lt;/Q&gt;&lt;R&gt;0&lt;/R&gt;&lt;C&gt;0&lt;/C&gt;&lt;/FQL&gt;&lt;FQL&gt;&lt;Q&gt;TUMI-US^FE_ESTIMATE(SALES,MEDIAN,ANNUAL,+3,NOW,,,'')&lt;/Q&gt;&lt;R&gt;0&lt;/R&gt;&lt;C&gt;0&lt;/C&gt;&lt;/FQL&gt;&lt;FQL&gt;&lt;Q&gt;TUMI-US^FE_ESTIMATE(FCF,MEDIAN,ANNUAL,+3,NOW,,,'')&lt;/Q&gt;&lt;R&gt;0&lt;/R&gt;&lt;C&gt;0&lt;/C&gt;&lt;/FQL&gt;&lt;FQL&gt;&lt;Q&gt;TUMI-US^FE_ESTIMATE(INT_EXP,MEDIAN,ANNUAL,+4,NOW,,,'')&lt;/Q&gt;&lt;R&gt;0&lt;/R&gt;&lt;C&gt;0&lt;/C&gt;&lt;/FQL&gt;&lt;FQL&gt;&lt;Q&gt;^FF_FISCAL_DATE(ANN_R,0,,,,"DATEI")&lt;/Q&gt;&lt;R&gt;0&lt;/R&gt;&lt;C&gt;0&lt;/C&gt;&lt;/FQL&gt;&lt;FQL&gt;&lt;Q&gt;^FE_ESTIMATE(EPS_LTG,MEAN,,,NOW,,,'')/100&lt;/Q&gt;&lt;R&gt;0&lt;/R&gt;&lt;C&gt;0&lt;/C&gt;&lt;/FQL&gt;&lt;FQL&gt;&lt;Q&gt;^FE_ESTIMATE(EPS,MEDIAN,ANNUAL,0,NOW,,,'')&lt;/Q&gt;&lt;R&gt;0&lt;/R&gt;&lt;C&gt;0&lt;/C&gt;&lt;/FQL&gt;&lt;FQL&gt;&lt;Q&gt;^FE_ESTIMATE(EPS,MEDIAN,ANNUAL,+2,NOW,,,'')&lt;/Q&gt;&lt;R&gt;0&lt;/R&gt;&lt;C&gt;0&lt;/C&gt;&lt;/FQL&gt;&lt;FQL&gt;&lt;Q&gt;FEVR-GB^P_BETA_LOCIDX(0,-5AY,W)&lt;/Q&gt;&lt;R&gt;1&lt;/R&gt;&lt;C&gt;1&lt;/C&gt;&lt;D xsi:type="xsd:double"&gt;0.8286732&lt;/D&gt;&lt;/FQL&gt;&lt;FQL&gt;&lt;Q&gt;FEVR-GB^FE_ESTIMATE(SALES,MEDIAN,ANNUAL,+4,NOW,,,'')&lt;/Q&gt;&lt;R&gt;1&lt;/R&gt;&lt;C&gt;1&lt;/C&gt;&lt;D xsi:type="xsd:double"&gt;369.988&lt;/D&gt;&lt;/FQL&gt;&lt;FQL&gt;&lt;Q&gt;2587-JP^FF_COM_SHS_OUT(CURR,0)&lt;/Q&gt;&lt;R&gt;1&lt;/R&gt;&lt;C&gt;1&lt;/C&gt;&lt;D xsi:type="xsd:double"&gt;309&lt;/D&gt;&lt;/FQL&gt;&lt;FQL&gt;&lt;Q&gt;2587-JP^FE_ESTIMATE(EBITDA,MEDIAN,ANNUAL,+2,NOW,,,'')&lt;/Q&gt;&lt;R&gt;1&lt;/R&gt;&lt;C&gt;1&lt;/C&gt;&lt;D xsi:type="xsd:double"&gt;182600&lt;/D&gt;&lt;/FQL&gt;&lt;FQL&gt;&lt;Q&gt;ABEV3-BR^FE_ESTIMATE(SALES,MEDIAN,ANNUAL,0,NOW,,,'')&lt;/Q&gt;&lt;R&gt;1&lt;/R&gt;&lt;C&gt;1&lt;/C&gt;&lt;D xsi:type="xsd:double"&gt;47899.3&lt;/D&gt;&lt;/FQL&gt;&lt;FQL&gt;&lt;Q&gt;ABEV3-BR^FE_ESTIMATE(EPS,MEDIAN,ANNUAL,+4,NOW,,,'')&lt;/Q&gt;&lt;R&gt;0&lt;/R&gt;&lt;C&gt;0&lt;/C&gt;&lt;/FQL&gt;&lt;FQL&gt;&lt;Q&gt;SMC-PH^FF_SALES(ANN_R,0Y)&lt;/Q&gt;&lt;R&gt;1&lt;/R&gt;&lt;C&gt;1&lt;/C&gt;&lt;D xsi:type="xsd:double"&gt;826086&lt;/D&gt;&lt;/FQL&gt;&lt;FQL&gt;&lt;Q&gt;SMC-PH^FE_ESTIMATE(EBIT,MEDIAN,ANNUAL,+4,NOW,,,'')&lt;/Q&gt;&lt;R&gt;0&lt;/R&gt;&lt;C&gt;0&lt;/C&gt;&lt;/FQL&gt;&lt;FQL&gt;&lt;Q&gt;2502-JP^AVAIL(FF_FISCAL_DATE(QTR_R,0,0,,,"DATE"),FF_FISCAL_DATE(SEMI_R,0,0,,,"DATE"))&lt;/Q&gt;&lt;R&gt;1&lt;/R&gt;&lt;C&gt;1&lt;/C&gt;&lt;D xsi:type="xsd:string"&gt;09/30/2018&lt;/D&gt;&lt;/FQL&gt;&lt;FQL&gt;&lt;Q&gt;2502-JP^FE_ESTIMATE(EPS,MEDIAN,ANNUAL,0,NOW,,,'')&lt;/Q&gt;&lt;R&gt;1&lt;/R&gt;&lt;C&gt;1&lt;/C&gt;&lt;D xsi:type="xsd:double"&gt;307.78&lt;/D&gt;&lt;/FQL&gt;&lt;FQL&gt;&lt;Q&gt;2502-JP^FE_ESTIMATE(EPS,MEDIAN,ANNUAL,+3,NOW,,,'')&lt;/Q&gt;&lt;R&gt;1&lt;/R&gt;&lt;C&gt;1&lt;/C&gt;&lt;D xsi:type="xsd:double"&gt;357.554&lt;/D&gt;&lt;/FQL&gt;&lt;FQL&gt;&lt;Q&gt;FIZZ^FE_ESTIMATE(EPS_LTG,MEAN,,,NOW,,,'')/100&lt;/Q&gt;&lt;R&gt;0&lt;/R&gt;&lt;C&gt;0&lt;/C&gt;&lt;/FQL&gt;&lt;FQL&gt;&lt;Q&gt;FIZZ^FE_ESTIMATE(SALES,MEDIAN,ANNUAL,+1,NOW,,,'')&lt;/Q&gt;&lt;R&gt;1&lt;/R&gt;&lt;C&gt;1&lt;/C&gt;&lt;D xsi:type="xsd:double"&gt;1055.83&lt;/D&gt;&lt;/FQL&gt;&lt;FQL&gt;&lt;Q&gt;PEP^AVAIL(SUM(FF_SALES(QTR,-1FY+1D,-1FY+1D+3FQ)),SUM(FF_SALES(SEMI,-1FY+1D,-1FY+1D+3FQ)))&lt;/Q&gt;&lt;R&gt;1&lt;/R&gt;&lt;C&gt;1&lt;/C&gt;&lt;D xsi:type="xsd:double"&gt;43999&lt;/D&gt;&lt;/FQL&gt;&lt;FQL&gt;&lt;Q&gt;PEP^FE_ESTIMATE(EBIT,MEDIAN,ANNUAL,+2,NOW,,,'')&lt;/Q&gt;&lt;R&gt;1&lt;/R&gt;&lt;C&gt;1&lt;/C&gt;&lt;D xsi:type="xsd:double"&gt;10907.5&lt;/D&gt;&lt;/FQL&gt;&lt;FQL&gt;&lt;Q&gt;KDP^FREF_ENTITY_COUNTRY(HQ,NAME)&lt;/Q&gt;&lt;R&gt;1&lt;/R&gt;&lt;C&gt;1&lt;/C&gt;&lt;D xsi:type="xsd:string"&gt;United States&lt;/D&gt;&lt;/FQL&gt;&lt;FQL&gt;&lt;Q&gt;KDP^FF_MIN_INT_ACCUM(QTR_R,0)&lt;/Q&gt;&lt;R&gt;1&lt;/R&gt;&lt;C&gt;1&lt;/C&gt;&lt;D xsi:type="xsd:double"&gt;0&lt;/D&gt;&lt;/FQL&gt;&lt;FQL&gt;&lt;Q&gt;KDP^FE_ESTIMATE(EPS,MEDIAN,ANNUAL,+4,NOW,,,'')&lt;/Q&gt;&lt;R&gt;1&lt;/R&gt;&lt;C&gt;1&lt;/C&gt;&lt;D xsi:type="xsd:double"&gt;1.66&lt;/D&gt;&lt;/FQL&gt;&lt;FQL&gt;&lt;Q&gt;KO-US^P_BETA_LOCIDX(0,-5AY,W)&lt;/Q&gt;&lt;R&gt;1&lt;/R&gt;&lt;C&gt;1&lt;/C&gt;&lt;D xsi:type="xsd:double"&gt;0.6147887&lt;/D&gt;&lt;/FQL&gt;&lt;FQL&gt;&lt;Q&gt;KO-US^FF_MIN_INT_ACCUM(QTR_R,0)&lt;/Q&gt;&lt;R&gt;1&lt;/R&gt;&lt;C&gt;1&lt;/C&gt;&lt;D xsi:type="xsd:double"&gt;1914&lt;/D&gt;&lt;/FQL&gt;&lt;FQL&gt;&lt;Q&gt;KO-US^FE_ESTIMATE(EBIT,MEDIAN,ANNUAL,+2,NOW,,,'')&lt;/Q&gt;&lt;R&gt;1&lt;/R&gt;&lt;C&gt;1&lt;/C&gt;&lt;D xsi:type="xsd:double"&gt;10813.85&lt;/D&gt;&lt;/FQL&gt;&lt;FQL&gt;&lt;Q&gt;KO-US^FE_ESTIMATE(EPS,MEDIAN,ANNUAL,+1,NOW,,,'')&lt;/Q&gt;&lt;R&gt;1&lt;/R&gt;&lt;C&gt;1&lt;/C&gt;&lt;D xsi:type="xsd:double"&gt;2.08&lt;/D&gt;&lt;/FQL&gt;&lt;FQL&gt;&lt;Q&gt;FIZZ^FF_FISCAL_DATE(QTR_R,-1AY,,,,"DATEJ")@(FF_FISCAL_DATE(SEMI_R,-1AY,,,,"DATEJ"))&lt;/Q&gt;&lt;R&gt;1&lt;/R&gt;&lt;C&gt;1&lt;/C&gt;&lt;D xsi:type="xsd:int"&gt;43036&lt;/D&gt;&lt;/FQL&gt;&lt;FQL&gt;&lt;Q&gt;PEP^P_CURRENCY("ISO")&lt;/Q&gt;&lt;R&gt;1&lt;/R&gt;&lt;C&gt;1&lt;/C&gt;&lt;D xsi:type="xsd:string"&gt;USD&lt;/D&gt;&lt;/FQL&gt;&lt;FQL&gt;&lt;Q&gt;PEP^AVAIL(SUM(FF_DEP_AMORT_EXP(QTR,-1FY+1D,-1FY+1D+3FQ)),SUM(FF_DEP_AMORT_EXP(SEMI,-1FY+1D,-1FY+1D+3FQ)))&lt;/Q&gt;&lt;R&gt;1&lt;/R&gt;&lt;C&gt;1&lt;/C&gt;&lt;D xsi:type="xsd:double"&gt;1604&lt;/D&gt;&lt;/FQL&gt;&lt;FQL&gt;&lt;Q&gt;KDP^FE_ESTIMATE(SALES,MEDIAN,ANNUAL,+4,NOW,,,'')&lt;/Q&gt;&lt;R&gt;1&lt;/R&gt;&lt;C&gt;1&lt;/C&gt;&lt;D xsi:type="xsd:double"&gt;12205&lt;/D&gt;&lt;/FQL&gt;&lt;FQL&gt;&lt;Q&gt;KO-US^FF_COM_SHS_OUT(CURR,0)&lt;/Q&gt;&lt;R&gt;1&lt;/R&gt;&lt;C&gt;1&lt;/C&gt;&lt;D xsi:type="xsd:double"&gt;4256.51&lt;/D&gt;&lt;/FQL&gt;&lt;FQL&gt;&lt;Q&gt;KO-US^FE_ESTIMATE(EBIT,MEDIAN,ANNUAL,+4,NOW,,,'')&lt;/Q&gt;&lt;R&gt;1&lt;/R&gt;&lt;C&gt;1&lt;/C&gt;&lt;D xsi:type="xsd:double"&gt;12074.8&lt;/D&gt;&lt;/FQL&gt;&lt;FQL&gt;&lt;Q&gt;^AVAIL(SUM(FF_SALES(SEMI,0,0FY+1D)),SUM(FF_SALES(QTR,0,0FY+1D)))&lt;/Q&gt;&lt;R&gt;0&lt;/R&gt;&lt;C&gt;0&lt;/C&gt;&lt;/FQL&gt;&lt;FQL&gt;&lt;Q&gt;FEVR-GB^FREF_ENTITY_COUNTRY(HQ,NAME)&lt;/Q&gt;&lt;R&gt;1&lt;/R&gt;&lt;C&gt;1&lt;/C&gt;&lt;D xsi:type="xsd:string"&gt;United Kingdom&lt;/D&gt;&lt;/FQL&gt;&lt;FQL&gt;&lt;Q&gt;FEVR-GB^AVAIL(SUM(FF_EBIT_OPER(QTR,-1FY+1D,-1FY+1D+3FQ)),SUM(FF_EBIT_OPER(SEMI,-1FY+1D,-1FY+1D+3FQ)))&lt;/Q&gt;&lt;R&gt;1&lt;/R&gt;&lt;C&gt;1&lt;/C&gt;&lt;D xsi:type="xsd:double"&gt;24.06681&lt;/D&gt;&lt;/FQL&gt;&lt;FQL&gt;&lt;Q&gt;FEVR-GB^FE_ESTIMATE(EBITDA,MEDIAN,ANNUAL,+4,NOW,,,'')&lt;/Q&gt;&lt;R&gt;1&lt;/R&gt;&lt;C&gt;1&lt;/C&gt;&lt;D xsi:type="xsd:double"&gt;113.179&lt;/D&gt;&lt;/FQL&gt;&lt;FQL&gt;&lt;Q&gt;2587-JP^FE_ESTIMATE(SALES,MEDIAN,ANNUAL,+2,NOW,,,'')&lt;/Q&gt;&lt;R&gt;1&lt;/R&gt;&lt;C&gt;1&lt;/C&gt;&lt;D xsi:type="xsd:double"&gt;1317095&lt;/D&gt;&lt;/FQL&gt;&lt;FQL&gt;&lt;Q&gt;ABEV3-BR^FF_SHLDRS_EQ(QTR,0)@FF_SHLDRS_EQ(SEMI,0)&lt;/Q&gt;&lt;R&gt;1&lt;/R&gt;&lt;C&gt;1&lt;/C&gt;&lt;D xsi:type="xsd:double"&gt;58957.736&lt;/D&gt;&lt;/FQL&gt;&lt;FQL&gt;&lt;Q&gt;SMC-PH^AVAIL(FF_FISCAL_DATE(QTR_R,0,0,,,"DATE"),FF_FISCAL_DATE(SEMI_R,0,0,,,"DATE"))&lt;/Q&gt;&lt;R&gt;1&lt;/R&gt;&lt;C&gt;1&lt;/C&gt;&lt;D xsi:type="xsd:string"&gt;09/30/2018&lt;/D&gt;&lt;/FQL&gt;&lt;FQL&gt;&lt;Q&gt;SMC-PH^FE_ESTIMATE(SALES,MEDIAN,ANNUAL,0,NOW,,,'')&lt;/Q&gt;&lt;R&gt;1&lt;/R&gt;&lt;C&gt;1&lt;/C&gt;&lt;D xsi:type="xsd:double"&gt;826086&lt;/D&gt;&lt;/FQL&gt;&lt;FQL&gt;&lt;Q&gt;2502-JP^FF_SALES(ANN_R,0Y)&lt;/Q&gt;&lt;R&gt;1&lt;/R&gt;&lt;C&gt;1&lt;/C&gt;&lt;D xsi:type="xsd:double"&gt;2084877&lt;/D&gt;&lt;/FQL&gt;&lt;FQL&gt;&lt;Q&gt;FIZZ^FF_FISCAL_DATE(ANN_R,0,,,,"DATEI")&lt;/Q&gt;&lt;R&gt;1&lt;/R&gt;&lt;C&gt;1&lt;/C&gt;&lt;D xsi:type="xsd:string"&gt;28/04/2018&lt;/D&gt;&lt;/FQL&gt;&lt;FQL&gt;&lt;Q&gt;FIZZ^FF_DEP_AMORT_EXP(ANN_R,0Y)&lt;/Q&gt;&lt;R&gt;1&lt;/R&gt;&lt;C&gt;1&lt;/C&gt;&lt;D xsi:type="xsd:double"&gt;13.226&lt;/D&gt;&lt;/FQL&gt;&lt;FQL&gt;&lt;Q&gt;PEP^FF_DIV_YLD(ANN,NOW)&lt;/Q&gt;&lt;R&gt;1&lt;/R&gt;&lt;C&gt;1&lt;/C&gt;&lt;D xsi:type="xsd:double"&gt;3.2507249003262051&lt;/D&gt;&lt;/FQL&gt;&lt;FQL&gt;&lt;Q&gt;PEP^FE_ESTIMATE(EPS,MEDIAN,ANNUAL,+2,NOW,,,'')&lt;/Q&gt;&lt;R&gt;1&lt;/R&gt;&lt;C&gt;1&lt;/C&gt;&lt;D xsi:type="xsd:double"&gt;5.89&lt;/D&gt;&lt;/FQL&gt;&lt;FQL&gt;&lt;Q&gt;KDP^P_BETA_LOCIDX(0,-5AY,W)&lt;/Q&gt;&lt;R&gt;1&lt;/R&gt;&lt;C&gt;1&lt;/C&gt;&lt;D xsi:type="xsd:double"&gt;0.41107282&lt;/D&gt;&lt;/FQL&gt;&lt;FQL&gt;&lt;Q&gt;KO-US^AVAIL(FF_FISCAL_DATE(QTR_R,0,0,,,"DATE"),FF_FISCAL_DATE(SEMI_R,0,0,,,"DATE"))&lt;/Q&gt;&lt;R&gt;1&lt;/R&gt;&lt;C&gt;1&lt;/C&gt;&lt;D xsi:type="xsd:string"&gt;09/28/2018&lt;/D&gt;&lt;/FQL&gt;&lt;FQL&gt;&lt;Q&gt;KO-US^FE_ESTIMATE(SALES,MEDIAN,ANNUAL,+2,NOW,,,'')&lt;/Q&gt;&lt;R&gt;1&lt;/R&gt;&lt;C&gt;1&lt;/C&gt;&lt;D xsi:type="xsd:double"&gt;33158&lt;/D&gt;&lt;/FQL&gt;&lt;FQL&gt;&lt;Q&gt;KO-US^FE_ESTIMATE(EBITDA,MEDIAN,ANNUAL,+2,NOW,,,'')&lt;/Q&gt;&lt;R&gt;1&lt;/R&gt;&lt;C&gt;1&lt;/C&gt;&lt;D xsi:type="xsd:double"&gt;12027.85&lt;/D&gt;&lt;/FQL&gt;&lt;FQL&gt;&lt;Q&gt;^FE_ESTIMATE(EBITDA,MEDIAN,ANNUAL,+2,NOW,,,'')&lt;/Q&gt;&lt;R&gt;0&lt;/R&gt;&lt;C&gt;0&lt;/C&gt;&lt;/FQL&gt;&lt;FQL&gt;&lt;Q&gt;FEVR-GB^FE_ESTIMATE(EPS,MEDIAN,ANNUAL,+3,NOW,,,'')&lt;/Q&gt;&lt;R&gt;1&lt;/R&gt;&lt;C&gt;1&lt;/C&gt;&lt;D xsi:type="xsd:double"&gt;0.6986&lt;/D&gt;&lt;/FQL&gt;&lt;FQL&gt;&lt;Q&gt;2587-JP^FE_ESTIMATE(EBIT,MEDIAN,ANNUAL,+2,NOW,,,'')&lt;/Q&gt;&lt;R&gt;1&lt;/R&gt;&lt;C&gt;1&lt;/C&gt;&lt;D xsi:type="xsd:double"&gt;116000&lt;/D&gt;&lt;/FQL&gt;&lt;FQL&gt;&lt;Q&gt;ABEV3-BR^FREF_ENTITY_COUNTRY(HQ,NAME)&lt;/Q&gt;&lt;R&gt;1&lt;/R&gt;&lt;C&gt;1&lt;/C&gt;&lt;D xsi:type="xsd:string"&gt;Brazil&lt;/D&gt;&lt;/FQL&gt;&lt;FQL&gt;&lt;Q&gt;ABEV3-BR^FE_ESTIMATE(EBITDA,MEDIAN,ANNUAL,+4,NOW,,,'')&lt;/Q&gt;&lt;R&gt;1&lt;/R&gt;&lt;C&gt;1&lt;/C&gt;&lt;D xsi:type="xsd:double"&gt;24877&lt;/D&gt;&lt;/FQL&gt;&lt;FQL&gt;&lt;Q&gt;SMC-PH^FE_ESTIMATE(SALES,MEDIAN,ANNUAL,+4,NOW,,,'')&lt;/Q&gt;&lt;R&gt;0&lt;/R&gt;&lt;C&gt;0&lt;/C&gt;&lt;/FQL&gt;&lt;FQL&gt;&lt;Q&gt;2502-JP^FF_FISCAL_DATE(QTR_R,0Q,,,,"DATEJ")@(FF_FISCAL_DATE(SEMI_R,0,,,,"DATEJ"))&lt;/Q&gt;&lt;R&gt;1&lt;/R&gt;&lt;C&gt;1&lt;/C&gt;&lt;D xsi:type="xsd:int"&gt;43373&lt;/D&gt;&lt;/FQL&gt;&lt;FQL&gt;&lt;Q&gt;FIZZ^FF_MIN_INT_ACCUM(QTR_R,0)&lt;/Q&gt;&lt;R&gt;1&lt;/R&gt;&lt;C&gt;1&lt;/C&gt;&lt;D xsi:type="xsd:double"&gt;0&lt;/D&gt;&lt;/FQL&gt;&lt;FQL&gt;&lt;Q&gt;PEP^FF_COM_SHS_OUT(CURR,0)&lt;/Q&gt;&lt;R&gt;1&lt;/R&gt;&lt;C&gt;1&lt;/C&gt;&lt;D xsi:type="xsd:double"&gt;1411.57&lt;/D&gt;&lt;/FQL&gt;&lt;FQL&gt;&lt;Q&gt;KDP^FF_FISCAL_DATE(QTR_R,0Q,,,,"DATEJ")@(FF_FISCAL_DATE(SEMI_R,0,,,,"DATEJ"))&lt;/Q&gt;&lt;R&gt;1&lt;/R&gt;&lt;C&gt;1&lt;/C&gt;&lt;D xsi:type="xsd:int"&gt;43373&lt;/D&gt;&lt;/FQL&gt;&lt;FQL&gt;&lt;Q&gt;KDP^FE_ESTIMATE(EBITDA,MEDIAN,ANNUAL,+4,NOW,,,'')&lt;/Q&gt;&lt;R&gt;1&lt;/R&gt;&lt;C&gt;1&lt;/C&gt;&lt;D xsi:type="xsd:double"&gt;4102.5&lt;/D&gt;&lt;/FQL&gt;&lt;FQL&gt;&lt;Q&gt;KO-US^FF_DEBT(QTR_R,0)@(FF_DEBT(SEMI_R,0))&lt;/Q&gt;&lt;R&gt;1&lt;/R&gt;&lt;C&gt;1&lt;/C&gt;&lt;D xsi:type="xsd:double"&gt;44837&lt;/D&gt;&lt;/FQL&gt;&lt;FQL&gt;&lt;Q&gt;KO-US^FE_ESTIMATE(SALES,MEDIAN,ANNUAL,+4,NOW,,,'')&lt;/Q&gt;&lt;R&gt;1&lt;/R&gt;&lt;C&gt;1&lt;/C&gt;&lt;D xsi:type="xsd:double"&gt;35780&lt;/D&gt;&lt;/FQL&gt;&lt;FQL&gt;&lt;Q&gt;^FF_SHLDRS_EQ(QTR,0)@FF_SHLDRS_EQ(SEMI,0)&lt;/Q&gt;&lt;R&gt;0&lt;/R&gt;&lt;C&gt;0&lt;/C&gt;&lt;/FQL&gt;&lt;FQL&gt;&lt;Q&gt;^FE_ESTIMATE(SALES,MEDIAN,ANNUAL,+2,NOW,,,'')&lt;/Q&gt;&lt;R&gt;0&lt;/R&gt;&lt;C&gt;0&lt;/C&gt;&lt;/FQL&gt;&lt;FQL&gt;&lt;Q&gt;FEVR-GB^FF_FISCAL_DATE(QTR_R,-1AY,,,,"DATEJ")@(FF_FISCAL_DATE(SEMI_R,-1AY,,,,"DATEJ"))&lt;/Q&gt;&lt;R&gt;1&lt;/R&gt;&lt;C&gt;1&lt;/C&gt;&lt;D xsi:type="xsd:int"&gt;42916&lt;/D&gt;&lt;/FQL&gt;&lt;FQL&gt;&lt;Q&gt;FEVR-GB^FE_ESTIMATE(EBIT,MEDIAN,ANNUAL,+4,NOW,,,'')&lt;/Q&gt;&lt;R&gt;1&lt;/R&gt;&lt;C&gt;1&lt;/C&gt;&lt;D xsi:type="xsd:double"&gt;112.8085&lt;/D&gt;&lt;/FQL&gt;&lt;FQL&gt;&lt;Q&gt;2587-JP^FF_FISCAL_DATE(ANN_R,0,,,,"DATEI")&lt;/Q&gt;&lt;R&gt;1&lt;/R&gt;&lt;C&gt;1&lt;/C&gt;&lt;D xsi:type="xsd:string"&gt;31/12/2017&lt;/D&gt;&lt;/FQL&gt;&lt;FQL&gt;&lt;Q&gt;2587-JP^FF_MIN_INT_ACCUM(QTR_R,0)&lt;/Q&gt;&lt;R&gt;1&lt;/R&gt;&lt;C&gt;1&lt;/C&gt;&lt;D xsi:type="xsd:double"&gt;85808&lt;/D&gt;&lt;/FQL&gt;&lt;FQL&gt;&lt;Q&gt;2587-JP^FE_ESTIMATE(EPS,MEDIAN,ANNUAL,+2,NOW,,,'')&lt;/Q&gt;&lt;R&gt;1&lt;/R&gt;&lt;C&gt;1&lt;/C&gt;&lt;D xsi:type="xsd:double"&gt;242.72&lt;/D&gt;&lt;/FQL&gt;&lt;FQL&gt;&lt;Q&gt;ABEV3-BR^P_BETA_LOCIDX(0,-5AY,W)&lt;/Q&gt;&lt;R&gt;1&lt;/R&gt;&lt;C&gt;1&lt;/C&gt;&lt;D xsi:type="xsd:double"&gt;0.5471418&lt;/D&gt;&lt;/FQL&gt;&lt;FQL&gt;&lt;Q&gt;ABEV3-BR^FE_ESTIMATE(SALES,MEDIAN,ANNUAL,+4,NOW,,,'')&lt;/Q&gt;&lt;R&gt;1&lt;/R&gt;&lt;C&gt;1&lt;/C&gt;&lt;D xsi:type="xsd:double"&gt;58107&lt;/D&gt;&lt;/FQL&gt;&lt;FQL&gt;&lt;Q&gt;SMC-PH^AVAIL(SUM(FF_SALES(QTR,-1FY+1D,-1FY+1D+3FQ)),SUM(FF_SALES(SEMI,-1FY+1D,-1FY+1D+3FQ)))&lt;/Q&gt;&lt;R&gt;1&lt;/R&gt;&lt;C&gt;1&lt;/C&gt;&lt;D xsi:type="xsd:double"&gt;596998&lt;/D&gt;&lt;/FQL&gt;&lt;FQL&gt;&lt;Q&gt;SMC-PH^FE_ESTIMATE(EBITDA,MEDIAN,ANNUAL,+4,NOW,,,'')&lt;/Q&gt;&lt;R&gt;0&lt;/R&gt;&lt;C&gt;0&lt;/C&gt;&lt;/FQL&gt;&lt;FQL&gt;&lt;Q&gt;2502-JP^OS_SEC_FLT_SHS(0D,,MTD,SEC)&lt;/Q&gt;&lt;R&gt;1&lt;/R&gt;&lt;C&gt;1&lt;/C&gt;&lt;D xsi:type="xsd:double"&gt;358127636&lt;/D&gt;&lt;/FQL&gt;&lt;FQL&gt;&lt;Q&gt;2502-JP^FE_ESTIMATE(SALES,MEDIAN,ANNUAL,+3,NOW,,,'')&lt;/Q&gt;&lt;R&gt;1&lt;/R&gt;&lt;C&gt;1&lt;/C&gt;&lt;D xsi:type="xsd:double"&gt;2182920&lt;/D&gt;&lt;/FQL&gt;&lt;FQL&gt;&lt;Q&gt;FIZZ^FE_ESTIMATE(EBIT,MEDIAN,ANNUAL,+1,NOW,,,'')&lt;/Q&gt;&lt;R&gt;1&lt;/R&gt;&lt;C&gt;1&lt;/C&gt;&lt;D xsi:type="xsd:double"&gt;216&lt;/D&gt;&lt;/FQL&gt;&lt;FQL&gt;&lt;Q&gt;PEP^FE_ESTIMATE(EBITDA,MEDIAN,ANNUAL,+2,NOW,,,'')&lt;/Q&gt;&lt;R&gt;1&lt;/R&gt;&lt;C&gt;1&lt;/C&gt;&lt;D xsi:type="xsd:double"&gt;13340.4&lt;/D&gt;&lt;/FQL&gt;&lt;FQL&gt;&lt;Q&gt;KO-US^FE_ESTIMATE(SALES,MEDIAN,ANNUAL,0,NOW,,,'')&lt;/Q&gt;&lt;R&gt;1&lt;/R&gt;&lt;C&gt;1&lt;/C&gt;&lt;D xsi:type="xsd:double"&gt;35410&lt;/D&gt;&lt;/FQL&gt;&lt;FQL&gt;&lt;Q&gt;KO-US^FE_ESTIMATE(EPS,MEDIAN,ANNUAL,+3,NOW,,,'')&lt;/Q&gt;&lt;R&gt;1&lt;/R&gt;&lt;C&gt;1&lt;/C&gt;&lt;D xsi:type="xsd:double"&gt;2.39&lt;/D&gt;&lt;/FQL&gt;&lt;FQL&gt;&lt;Q&gt;^FE_ESTIMATE(EBIT,MEDIAN,ANNUAL,+2,NOW,,,'')&lt;/Q&gt;&lt;R&gt;0&lt;/R&gt;&lt;C&gt;0&lt;/C&gt;&lt;/FQL&gt;&lt;FQL&gt;&lt;Q&gt;ABEV3-BR^FE_ESTIMATE(EBIT,MEDIAN,ANNUAL,+4,NOW,,,'')&lt;/Q&gt;&lt;R&gt;0&lt;/R&gt;&lt;C&gt;0&lt;/C&gt;&lt;/FQL&gt;&lt;FQL&gt;&lt;Q&gt;SMC-PH^FE_ESTIMATE(EPS,MEDIAN,ANNUAL,+4,NOW,,,'')&lt;/Q&gt;&lt;R&gt;0&lt;/R&gt;&lt;C&gt;0&lt;/C&gt;&lt;/FQL&gt;&lt;FQL&gt;&lt;Q&gt;2502-JP^FE_ESTIMATE(EBIT,MEDIAN,ANNUAL,+3,NOW,,,'')&lt;/Q&gt;&lt;R&gt;1&lt;/R&gt;&lt;C&gt;1&lt;/C&gt;&lt;D xsi:type="xsd:double"&gt;235149.5&lt;/D&gt;&lt;/FQL&gt;&lt;FQL&gt;&lt;Q&gt;FIZZ^FE_ESTIMATE(EBITDA,MEDIAN,ANNUAL,+1,NOW,,,'')&lt;/Q&gt;&lt;R&gt;1&lt;/R&gt;&lt;C&gt;1&lt;/C&gt;&lt;D xsi:type="xsd:double"&gt;230&lt;/D&gt;&lt;/FQL&gt;&lt;FQL&gt;&lt;Q&gt;PEP^FE_ESTIMATE(EPS,MEDIAN,ANNUAL,0,NOW,,,'')&lt;/Q&gt;&lt;R&gt;1&lt;/R&gt;&lt;C&gt;1&lt;/C&gt;&lt;D xsi:type="xsd:double"&gt;5.23&lt;/D&gt;&lt;/FQL&gt;&lt;FQL&gt;&lt;Q&gt;KDP^FE_ESTIMATE(EBIT,MEDIAN,ANNUAL,+4,NOW,,,'')&lt;/Q&gt;&lt;R&gt;1&lt;/R&gt;&lt;C&gt;1&lt;/C&gt;&lt;D xsi:type="xsd:double"&gt;3587.5&lt;/D&gt;&lt;/FQL&gt;&lt;FQL&gt;&lt;Q&gt;KO-US^FF_FISCAL_DATE(QTR_R,-1AY,,,,"DATEJ")@(FF_FISCAL_DATE(SEMI_R,-1AY,,,,"DATEJ"))&lt;/Q&gt;&lt;R&gt;1&lt;/R&gt;&lt;C&gt;1&lt;/C&gt;&lt;D xsi:type="xsd:int"&gt;43007&lt;/D&gt;&lt;/FQL&gt;&lt;FQL&gt;&lt;Q&gt;^AVAIL(SUM(FF_DEP_AMORT_EXP(SEMI,0,0FY+1D)),SUM(FF_DEP_AMORT_EXP(QTR,0,0FY+1D)))&lt;/Q&gt;&lt;R&gt;0&lt;/R&gt;&lt;C&gt;0&lt;/C&gt;&lt;/FQL&gt;&lt;FQL&gt;&lt;Q&gt;FEVR-GB^FE_ESTIMATE(SALES,MEDIAN,ANNUAL,0,NOW,,,'')&lt;/Q&gt;&lt;R&gt;1&lt;/R&gt;&lt;C&gt;1&lt;/C&gt;&lt;D xsi:type="xsd:double"&gt;170.171&lt;/D&gt;&lt;/FQL&gt;&lt;FQL&gt;&lt;Q&gt;2587-JP^FE_ESTIMATE(EPS_LTG,MEAN,,,NOW,,,'')/100&lt;/Q&gt;&lt;R&gt;0&lt;/R&gt;&lt;C&gt;0&lt;/C&gt;&lt;/FQL&gt;&lt;FQL&gt;&lt;Q&gt;ABEV3-BR^AVAIL(SUM(FF_SALES(SEMI,0,0FY+1D)),SUM(FF_SALES(QTR,0,0FY+1D)))&lt;/Q&gt;&lt;R&gt;1&lt;/R&gt;&lt;C&gt;1&lt;/C&gt;&lt;D xsi:type="xsd:double"&gt;34213.507&lt;/D&gt;&lt;/FQL&gt;&lt;FQL&gt;&lt;Q&gt;SMC-PH^OS_SEC_FLT_SHS(0D,,MTD,SEC)&lt;/Q&gt;&lt;R&gt;1&lt;/R&gt;&lt;C&gt;1&lt;/C&gt;&lt;D xsi:type="xsd:double"&gt;342369658&lt;/D&gt;&lt;/FQL&gt;&lt;FQL&gt;&lt;Q&gt;2502-JP^FE_ESTIMATE(EBITDA,MEDIAN,ANNUAL,+3,NOW,,,'')&lt;/Q&gt;&lt;R&gt;1&lt;/R&gt;&lt;C&gt;1&lt;/C&gt;&lt;D xsi:type="xsd:double"&gt;336956.5&lt;/D&gt;&lt;/FQL&gt;&lt;FQL&gt;&lt;Q&gt;FIZZ^FE_ESTIMATE(EPS,MEDIAN,ANNUAL,+1,NOW,,,'')&lt;/Q&gt;&lt;R&gt;1&lt;/R&gt;&lt;C&gt;1&lt;/C&gt;&lt;D xsi:type="xsd:double"&gt;3.57019&lt;/D&gt;&lt;/FQL&gt;&lt;FQL&gt;&lt;Q&gt;PEP^FE_ESTIMATE(SALES,MEDIAN,ANNUAL,+2,NOW,,,'')&lt;/Q&gt;&lt;R&gt;1&lt;/R&gt;&lt;C&gt;1&lt;/C&gt;&lt;D xsi:type="xsd:double"&gt;66600.4&lt;/D&gt;&lt;/FQL&gt;&lt;FQL&gt;&lt;Q&gt;KO-US^OS_SEC_FLT_SHS(0D,,MTD,SEC)&lt;/Q&gt;&lt;R&gt;1&lt;/R&gt;&lt;C&gt;1&lt;/C&gt;&lt;D xsi:type="xsd:double"&gt;4224160478&lt;/D&gt;&lt;/FQL&gt;&lt;FQL&gt;&lt;Q&gt;KO-US^FE_ESTIMATE(EBITDA,MEDIAN,ANNUAL,+4,NOW,,,'')&lt;/Q&gt;&lt;R&gt;1&lt;/R&gt;&lt;C&gt;1&lt;/C&gt;&lt;D xsi:type="xsd:double"&gt;13595.05&lt;/D&gt;&lt;/FQL&gt;&lt;FQL&gt;&lt;Q&gt;^P_EXCH_RATE(USD,USD,0CY)&lt;/Q&gt;&lt;R&gt;1&lt;/R&gt;&lt;C&gt;1&lt;/C&gt;&lt;D xsi:type="xsd:double"&gt;1&lt;/D&gt;&lt;/FQL&gt;&lt;FQL&gt;&lt;Q&gt;KO-US^P_PRICE_LOW_PR(43371,,,,,,"PRICE","CLOSE","1D")&lt;/Q&gt;&lt;R&gt;1&lt;/R&gt;&lt;C&gt;1&lt;/C&gt;&lt;D xsi:type="xsd:double"&gt;46.19&lt;/D&gt;&lt;/FQL&gt;&lt;FQL&gt;&lt;Q&gt;KDP^P_PRICE_LOW_PR(43373,,,,,,"PRICE","CLOSE","1D")&lt;/Q&gt;&lt;R&gt;1&lt;/R&gt;&lt;C&gt;1&lt;/C&gt;&lt;D xsi:type="xsd:double"&gt;23.17&lt;/D&gt;&lt;/FQL&gt;&lt;FQL&gt;&lt;Q&gt;PEP^P_PRICE_LOW_PR(43351,,,,,,"PRICE","CLOSE","1D")&lt;/Q&gt;&lt;R&gt;1&lt;/R&gt;&lt;C&gt;1&lt;/C&gt;&lt;D xsi:type="xsd:double"&gt;112.74&lt;/D&gt;&lt;/FQL&gt;&lt;FQL&gt;&lt;Q&gt;FIZZ^P_PRICE_LOW_PR(43400,,,,,,"PRICE","CLOSE","1D")&lt;/Q&gt;&lt;R&gt;1&lt;/R&gt;&lt;C&gt;1&lt;/C&gt;&lt;D xsi:type="xsd:double"&gt;98.87&lt;/D&gt;&lt;/FQL&gt;&lt;FQL&gt;&lt;Q&gt;^P_EXCH_RATE(JPY,USD,0CY)&lt;/Q&gt;&lt;R&gt;1&lt;/R&gt;&lt;C&gt;1&lt;/C&gt;&lt;D xsi:type="xsd:double"&gt;0.009114524&lt;/D&gt;&lt;/FQL&gt;&lt;FQL&gt;&lt;Q&gt;2502-JP^P_PRICE_LOW_PR(43373,,,,,,"PRICE","CLOSE","1D")&lt;/Q&gt;&lt;R&gt;1&lt;/R&gt;&lt;C&gt;1&lt;/C&gt;&lt;D xsi:type="xsd:double"&gt;4925&lt;/D&gt;&lt;/FQL&gt;&lt;FQL&gt;&lt;Q&gt;^P_EXCH_RATE(PHP,USD,0CY)&lt;/Q&gt;&lt;R&gt;1&lt;/R&gt;&lt;C&gt;1&lt;/C&gt;&lt;D xsi:type="xsd:double"&gt;0.01901683&lt;/D&gt;&lt;/FQL&gt;&lt;FQL&gt;&lt;Q&gt;SMC-PH^P_PRICE_LOW_PR(43373,,,,,,"PRICE","CLOSE","1D")&lt;/Q&gt;&lt;R&gt;1&lt;/R&gt;&lt;C&gt;1&lt;/C&gt;&lt;D xsi:type="xsd:double"&gt;169.5&lt;/D&gt;&lt;/FQL&gt;&lt;FQL&gt;&lt;Q&gt;^P_EXCH_RATE(BRL,USD,0CY)&lt;/Q&gt;&lt;R&gt;1&lt;/R&gt;&lt;C&gt;1&lt;/C&gt;&lt;D xsi:type="xsd:double"&gt;0.25801456&lt;/D&gt;&lt;/FQL&gt;&lt;FQL&gt;&lt;Q&gt;ABEV3-BR^P_PRICE_LOW_PR(43373,,,,,,"PRICE","CLOSE","1D")&lt;/Q&gt;&lt;R&gt;1&lt;/R&gt;&lt;C&gt;1&lt;/C&gt;&lt;D xsi:type="xsd:double"&gt;18.34&lt;/D&gt;&lt;/FQL&gt;&lt;FQL&gt;&lt;Q&gt;2587-JP^P_PRICE_LOW_PR(43373,,,,,,"PRICE","CLOSE","1D")&lt;/Q&gt;&lt;R&gt;1&lt;/R&gt;&lt;C&gt;1&lt;/C&gt;&lt;D xsi:type="xsd:double"&gt;4810&lt;/D&gt;&lt;/FQL&gt;&lt;FQL&gt;&lt;Q&gt;^P_EXCH_RATE(GBP,USD,0CY)&lt;/Q&gt;&lt;R&gt;1&lt;/R&gt;&lt;C&gt;1&lt;/C&gt;&lt;D xsi:type="xsd:double"&gt;1.2736&lt;/D&gt;&lt;/FQL&gt;&lt;FQL&gt;&lt;Q&gt;FEVR-GB^P_PRICE_LOW_PR(43281,,,,,,"PRICE","CLOSE","1D")&lt;/Q&gt;&lt;R&gt;1&lt;/R&gt;&lt;C&gt;1&lt;/C&gt;&lt;D xsi:type="xsd:double"&gt;33.9&lt;/D&gt;&lt;/FQL&gt;&lt;/Schema&gt;</t>
        </r>
      </text>
    </comment>
  </commentList>
</comments>
</file>

<file path=xl/sharedStrings.xml><?xml version="1.0" encoding="utf-8"?>
<sst xmlns="http://schemas.openxmlformats.org/spreadsheetml/2006/main" count="113" uniqueCount="112">
  <si>
    <t>This sheet contains FactSet XML data for use with this workbook's =FDS codes.  Modifying the worksheet's contents may damage the workbook's =FDS functionality.</t>
  </si>
  <si>
    <t>Expected Credit Losses</t>
  </si>
  <si>
    <t>This document is for training purposes only. Financial Edge accepts no responsibility or liability for any other purpose or usage.</t>
  </si>
  <si>
    <t>www.fe.training</t>
  </si>
  <si>
    <t>Workout Information</t>
  </si>
  <si>
    <t>Features</t>
  </si>
  <si>
    <t>Model Details</t>
  </si>
  <si>
    <t>Company name</t>
  </si>
  <si>
    <t>Date</t>
  </si>
  <si>
    <t>Currency</t>
  </si>
  <si>
    <t>Units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</si>
  <si>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</si>
  <si>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</si>
  <si>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</si>
  <si>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</si>
  <si>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</si>
  <si>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</si>
  <si>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</si>
  <si>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</si>
  <si>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>Workout 1</t>
  </si>
  <si>
    <t>Bank A grants 100.0m of auto loans</t>
  </si>
  <si>
    <t>There is recent evidence that the portfolio's credit quality has deteriorated as there has been a pattern of delayed payments</t>
  </si>
  <si>
    <t>Applying the bank's own internal thresholds it determines the loan portfolio is 'under performing'</t>
  </si>
  <si>
    <t>Underperforming loans are classified as 'Stage 2' under the IFRS Expected Credit Loss model</t>
  </si>
  <si>
    <t>Calculate the expected credit loss provision based in the information provided below</t>
  </si>
  <si>
    <t>Auto loan portfolio</t>
  </si>
  <si>
    <t>Interest rate</t>
  </si>
  <si>
    <t>Lifetime probability of default</t>
  </si>
  <si>
    <t>12 months probability of default</t>
  </si>
  <si>
    <t>Lifetime loss given default</t>
  </si>
  <si>
    <t>12 months loss given default</t>
  </si>
  <si>
    <t>Expected credit loss provision</t>
  </si>
  <si>
    <t>Workout 2</t>
  </si>
  <si>
    <t>Using the information from the previous workout, calculate the interest income from the loan portfolio</t>
  </si>
  <si>
    <t>Gross loan amount</t>
  </si>
  <si>
    <t>Interest income</t>
  </si>
  <si>
    <t>End</t>
  </si>
  <si>
    <t>Factset codes</t>
  </si>
  <si>
    <t>Summary sheet code name</t>
  </si>
  <si>
    <t>Delete sheet on new target ticker</t>
  </si>
  <si>
    <t>Key data</t>
  </si>
  <si>
    <t>Ticker</t>
  </si>
  <si>
    <t>TUMI-US</t>
  </si>
  <si>
    <t>Country</t>
  </si>
  <si>
    <t>United States</t>
  </si>
  <si>
    <t>Analysis date</t>
  </si>
  <si>
    <t>Historical year end</t>
  </si>
  <si>
    <t>31/12/2015</t>
  </si>
  <si>
    <t>Last filing date</t>
  </si>
  <si>
    <t>01-Jun-16</t>
  </si>
  <si>
    <t>Calendarize to</t>
  </si>
  <si>
    <t>Home currency</t>
  </si>
  <si>
    <t>USD</t>
  </si>
  <si>
    <t>Trading information</t>
  </si>
  <si>
    <t>52 week low</t>
  </si>
  <si>
    <t>52 week high</t>
  </si>
  <si>
    <t>Free float (MM)</t>
  </si>
  <si>
    <t>LTM dividend yield</t>
  </si>
  <si>
    <t>NA</t>
  </si>
  <si>
    <t>Historical 5 year beta</t>
  </si>
  <si>
    <t>Marginal tax rate</t>
  </si>
  <si>
    <t>Credit rating</t>
  </si>
  <si>
    <t/>
  </si>
  <si>
    <t>5 year EPS forward growth</t>
  </si>
  <si>
    <t>-</t>
  </si>
  <si>
    <t>Balance sheet data</t>
  </si>
  <si>
    <t>NCI book value</t>
  </si>
  <si>
    <t xml:space="preserve">Historical income statement NCI </t>
  </si>
  <si>
    <t>Basic shares outstanding</t>
  </si>
  <si>
    <t>Shareholders' equity</t>
  </si>
  <si>
    <t>Balance sheet ST debt</t>
  </si>
  <si>
    <t>Balance sheet LT debt</t>
  </si>
  <si>
    <t>Financial derivative liabilities</t>
  </si>
  <si>
    <t>Preferred equity</t>
  </si>
  <si>
    <t>Balance sheet cash and equivalents</t>
  </si>
  <si>
    <t>ST financial investments</t>
  </si>
  <si>
    <t>LT financial investments</t>
  </si>
  <si>
    <t>Non-core assets</t>
  </si>
  <si>
    <t>Earnings and estimates</t>
  </si>
  <si>
    <t>Latest annual</t>
  </si>
  <si>
    <t>Old 10-Q/Interim</t>
  </si>
  <si>
    <t>New 10-Q/interim</t>
  </si>
  <si>
    <t>FY +1</t>
  </si>
  <si>
    <t>FY +2</t>
  </si>
  <si>
    <t>FY +3</t>
  </si>
  <si>
    <t>FY +4</t>
  </si>
  <si>
    <t>Revenues</t>
  </si>
  <si>
    <t>EBIT</t>
  </si>
  <si>
    <t>Depreciation and amortization</t>
  </si>
  <si>
    <t>EBITDA</t>
  </si>
  <si>
    <t>Gross interest expense</t>
  </si>
  <si>
    <t>Free cash flow</t>
  </si>
  <si>
    <t>Share options and restricted stock units</t>
  </si>
  <si>
    <t>Tranche</t>
  </si>
  <si>
    <t>Number</t>
  </si>
  <si>
    <t>WA strike price</t>
  </si>
  <si>
    <t>CapIQ - total options year end</t>
  </si>
  <si>
    <t>CapIQ - total options quarter end</t>
  </si>
  <si>
    <t>CapIQ options used</t>
  </si>
  <si>
    <t>Manual tranche 1</t>
  </si>
  <si>
    <t>Manual tranche 2</t>
  </si>
  <si>
    <t>Manual tranche 3</t>
  </si>
  <si>
    <t>Manual tranche 4</t>
  </si>
  <si>
    <t>Manual tranche 5</t>
  </si>
  <si>
    <t>Total</t>
  </si>
  <si>
    <t>Projected benefit obligation</t>
  </si>
  <si>
    <t>Fair value of plan assets</t>
  </si>
  <si>
    <t>Total pension and OPEB expense</t>
  </si>
  <si>
    <t>Pension service cost</t>
  </si>
  <si>
    <t>Interest expense</t>
  </si>
  <si>
    <t>Return on plan assets</t>
  </si>
  <si>
    <t>LTM rent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</si>
</sst>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0.0%_);\(0.0%\)"/>
    <numFmt numFmtId="170" formatCode="#,##0.0_);\(#,##0.0\);0.0_);@_)"/>
    <numFmt numFmtId="171" formatCode="dd\-mmm\-yy_)"/>
    <numFmt numFmtId="172" formatCode="#,##0.0\ \x_);\(#,##0.0\ \x\)"/>
  </numFmts>
  <fonts count="38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sz val="14"/>
      <color theme="0"/>
      <name val="Calibri Light"/>
      <family val="2"/>
      <scheme val="major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6"/>
      <color theme="0"/>
      <name val="Calibri Light"/>
      <family val="2"/>
      <scheme val="major"/>
    </font>
    <font>
      <sz val="9"/>
      <color theme="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3">
    <xf numFmtId="170" fontId="0" fillId="0" borderId="0"/>
    <xf numFmtId="0" fontId="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4" applyNumberFormat="0" applyAlignment="0" applyProtection="0"/>
    <xf numFmtId="0" fontId="17" fillId="9" borderId="5" applyNumberFormat="0" applyAlignment="0" applyProtection="0"/>
    <xf numFmtId="0" fontId="18" fillId="9" borderId="4" applyNumberFormat="0" applyAlignment="0" applyProtection="0"/>
    <xf numFmtId="0" fontId="19" fillId="0" borderId="6" applyNumberFormat="0" applyFill="0" applyAlignment="0" applyProtection="0"/>
    <xf numFmtId="0" fontId="20" fillId="10" borderId="7" applyNumberFormat="0" applyAlignment="0" applyProtection="0"/>
    <xf numFmtId="0" fontId="21" fillId="0" borderId="0" applyNumberFormat="0" applyFill="0" applyBorder="0" applyAlignment="0" applyProtection="0"/>
    <xf numFmtId="0" fontId="8" fillId="11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  <xf numFmtId="0" fontId="29" fillId="2" borderId="0" applyNumberFormat="0">
      <alignment horizontal="left"/>
    </xf>
    <xf numFmtId="0" fontId="30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167" fontId="26" fillId="3" borderId="0">
      <alignment horizontal="center"/>
    </xf>
    <xf numFmtId="171" fontId="27" fillId="0" borderId="0" applyFont="0" applyFill="0" applyBorder="0" applyAlignment="0" applyProtection="0"/>
    <xf numFmtId="172" fontId="8" fillId="0" borderId="0" applyFont="0" applyFill="0" applyBorder="0" applyAlignment="0" applyProtection="0"/>
    <xf numFmtId="169" fontId="27" fillId="2" borderId="0" applyFont="0" applyFill="0" applyBorder="0" applyAlignment="0" applyProtection="0"/>
    <xf numFmtId="167" fontId="28" fillId="2" borderId="0" applyNumberFormat="0" applyFill="0" applyBorder="0" applyAlignment="0" applyProtection="0"/>
    <xf numFmtId="168" fontId="28" fillId="38" borderId="10" applyNumberFormat="0">
      <protection locked="0"/>
    </xf>
    <xf numFmtId="170" fontId="32" fillId="0" borderId="0" applyNumberFormat="0" applyFill="0" applyBorder="0" applyAlignment="0" applyProtection="0"/>
    <xf numFmtId="0" fontId="2" fillId="4" borderId="0" applyNumberFormat="0" applyFont="0" applyAlignment="0" applyProtection="0">
      <alignment vertical="top"/>
    </xf>
    <xf numFmtId="0" fontId="33" fillId="3" borderId="0" applyNumberFormat="0" applyAlignment="0">
      <alignment horizontal="left"/>
    </xf>
    <xf numFmtId="167" fontId="3" fillId="0" borderId="0">
      <alignment vertical="top"/>
    </xf>
    <xf numFmtId="166" fontId="34" fillId="3" borderId="0">
      <alignment horizontal="center"/>
    </xf>
    <xf numFmtId="167" fontId="26" fillId="2" borderId="0" applyNumberFormat="0" applyBorder="0" applyProtection="0">
      <alignment horizontal="center"/>
    </xf>
  </cellStyleXfs>
  <cellXfs count="77">
    <xf numFmtId="170" fontId="0" fillId="0" borderId="0" xfId="0"/>
    <xf numFmtId="167" fontId="30" fillId="3" borderId="0" xfId="49" applyNumberFormat="1" applyAlignment="1"/>
    <xf numFmtId="167" fontId="4" fillId="0" borderId="0" xfId="50" applyNumberFormat="1">
      <alignment horizontal="left" vertical="center"/>
    </xf>
    <xf numFmtId="170" fontId="2" fillId="0" borderId="0" xfId="0" applyFont="1" applyAlignment="1">
      <alignment vertical="top"/>
    </xf>
    <xf numFmtId="170" fontId="2" fillId="0" borderId="0" xfId="0" applyFont="1"/>
    <xf numFmtId="170" fontId="5" fillId="0" borderId="0" xfId="0" applyFont="1" applyAlignment="1">
      <alignment vertical="center" wrapText="1"/>
    </xf>
    <xf numFmtId="170" fontId="25" fillId="0" borderId="0" xfId="0" applyFont="1"/>
    <xf numFmtId="170" fontId="24" fillId="0" borderId="0" xfId="0" applyFont="1" applyAlignment="1">
      <alignment vertical="center"/>
    </xf>
    <xf numFmtId="167" fontId="28" fillId="38" borderId="10" xfId="56" applyNumberFormat="1">
      <protection locked="0"/>
    </xf>
    <xf numFmtId="170" fontId="29" fillId="2" borderId="0" xfId="48" applyNumberFormat="1">
      <alignment horizontal="left"/>
    </xf>
    <xf numFmtId="170" fontId="0" fillId="0" borderId="0" xfId="0" applyAlignment="1">
      <alignment horizontal="right"/>
    </xf>
    <xf numFmtId="170" fontId="4" fillId="0" borderId="0" xfId="50" applyNumberFormat="1">
      <alignment horizontal="left" vertical="center"/>
    </xf>
    <xf numFmtId="170" fontId="0" fillId="0" borderId="0" xfId="0" applyAlignment="1">
      <alignment horizontal="right" vertical="top" wrapText="1"/>
    </xf>
    <xf numFmtId="171" fontId="0" fillId="0" borderId="0" xfId="52" applyFont="1"/>
    <xf numFmtId="167" fontId="0" fillId="0" borderId="0" xfId="0" applyNumberFormat="1" applyAlignment="1">
      <alignment horizontal="right"/>
    </xf>
    <xf numFmtId="166" fontId="0" fillId="0" borderId="0" xfId="52" applyNumberFormat="1" applyFont="1"/>
    <xf numFmtId="167" fontId="30" fillId="3" borderId="0" xfId="49" applyNumberFormat="1" applyAlignment="1">
      <alignment horizontal="left" vertical="center"/>
    </xf>
    <xf numFmtId="166" fontId="28" fillId="38" borderId="0" xfId="56" applyNumberFormat="1" applyBorder="1">
      <protection locked="0"/>
    </xf>
    <xf numFmtId="170" fontId="28" fillId="36" borderId="0" xfId="56" applyNumberFormat="1" applyFill="1" applyBorder="1">
      <protection locked="0"/>
    </xf>
    <xf numFmtId="170" fontId="28" fillId="38" borderId="0" xfId="56" applyNumberFormat="1" applyBorder="1">
      <protection locked="0"/>
    </xf>
    <xf numFmtId="171" fontId="28" fillId="36" borderId="0" xfId="52" applyFont="1" applyFill="1" applyProtection="1">
      <protection locked="0"/>
    </xf>
    <xf numFmtId="170" fontId="27" fillId="0" borderId="0" xfId="0" applyFont="1" applyAlignment="1">
      <alignment horizontal="right"/>
    </xf>
    <xf numFmtId="169" fontId="27" fillId="0" borderId="0" xfId="54" applyFill="1" applyAlignment="1">
      <alignment horizontal="right"/>
    </xf>
    <xf numFmtId="170" fontId="27" fillId="36" borderId="0" xfId="56" applyNumberFormat="1" applyFont="1" applyFill="1" applyBorder="1">
      <protection locked="0"/>
    </xf>
    <xf numFmtId="170" fontId="27" fillId="38" borderId="0" xfId="56" applyNumberFormat="1" applyFont="1" applyBorder="1">
      <protection locked="0"/>
    </xf>
    <xf numFmtId="170" fontId="27" fillId="0" borderId="0" xfId="0" applyFont="1"/>
    <xf numFmtId="171" fontId="27" fillId="0" borderId="0" xfId="52"/>
    <xf numFmtId="170" fontId="24" fillId="2" borderId="0" xfId="0" applyFont="1" applyFill="1" applyAlignment="1">
      <alignment vertical="center"/>
    </xf>
    <xf numFmtId="170" fontId="3" fillId="0" borderId="0" xfId="0" applyFont="1" applyAlignment="1">
      <alignment horizontal="center" vertical="top"/>
    </xf>
    <xf numFmtId="167" fontId="28" fillId="0" borderId="0" xfId="55" applyFill="1" applyAlignment="1">
      <alignment vertical="top"/>
    </xf>
    <xf numFmtId="170" fontId="28" fillId="0" borderId="0" xfId="55" applyNumberFormat="1" applyFill="1"/>
    <xf numFmtId="167" fontId="29" fillId="2" borderId="0" xfId="48" applyNumberFormat="1" applyAlignment="1"/>
    <xf numFmtId="170" fontId="24" fillId="2" borderId="0" xfId="0" applyFont="1" applyFill="1"/>
    <xf numFmtId="170" fontId="25" fillId="3" borderId="0" xfId="0" applyFont="1" applyFill="1"/>
    <xf numFmtId="170" fontId="2" fillId="37" borderId="0" xfId="0" applyFont="1" applyFill="1"/>
    <xf numFmtId="170" fontId="2" fillId="4" borderId="0" xfId="58" applyNumberFormat="1" applyAlignment="1"/>
    <xf numFmtId="167" fontId="5" fillId="4" borderId="0" xfId="58" applyNumberFormat="1" applyFont="1" applyAlignment="1">
      <alignment vertical="center" wrapText="1"/>
    </xf>
    <xf numFmtId="170" fontId="2" fillId="4" borderId="0" xfId="58" applyNumberFormat="1" applyAlignment="1">
      <alignment horizontal="left" vertical="top"/>
    </xf>
    <xf numFmtId="170" fontId="3" fillId="4" borderId="0" xfId="58" applyNumberFormat="1" applyFont="1" applyAlignment="1">
      <alignment horizontal="center" vertical="top"/>
    </xf>
    <xf numFmtId="170" fontId="0" fillId="4" borderId="0" xfId="58" applyNumberFormat="1" applyFont="1" applyAlignment="1"/>
    <xf numFmtId="170" fontId="2" fillId="4" borderId="0" xfId="58" applyNumberFormat="1">
      <alignment vertical="top"/>
    </xf>
    <xf numFmtId="170" fontId="3" fillId="4" borderId="0" xfId="58" applyNumberFormat="1" applyFont="1">
      <alignment vertical="top"/>
    </xf>
    <xf numFmtId="170" fontId="2" fillId="4" borderId="0" xfId="58" applyNumberFormat="1" applyAlignment="1">
      <alignment vertical="top" wrapText="1"/>
    </xf>
    <xf numFmtId="167" fontId="2" fillId="4" borderId="0" xfId="58" applyNumberFormat="1">
      <alignment vertical="top"/>
    </xf>
    <xf numFmtId="167" fontId="2" fillId="4" borderId="0" xfId="58" applyNumberFormat="1" applyAlignment="1"/>
    <xf numFmtId="167" fontId="7" fillId="4" borderId="0" xfId="58" applyNumberFormat="1" applyFont="1" applyAlignment="1">
      <alignment vertical="center" wrapText="1"/>
    </xf>
    <xf numFmtId="170" fontId="2" fillId="4" borderId="11" xfId="58" applyNumberFormat="1" applyBorder="1">
      <alignment vertical="top"/>
    </xf>
    <xf numFmtId="170" fontId="4" fillId="4" borderId="0" xfId="58" applyNumberFormat="1" applyFont="1" applyAlignment="1">
      <alignment vertical="center"/>
    </xf>
    <xf numFmtId="167" fontId="2" fillId="0" borderId="0" xfId="58" applyNumberFormat="1" applyFill="1" applyAlignment="1"/>
    <xf numFmtId="169" fontId="28" fillId="0" borderId="0" xfId="54" applyFont="1" applyFill="1"/>
    <xf numFmtId="170" fontId="2" fillId="4" borderId="11" xfId="58" applyNumberFormat="1" applyFont="1" applyBorder="1" applyAlignment="1"/>
    <xf numFmtId="170" fontId="5" fillId="4" borderId="11" xfId="58" applyNumberFormat="1" applyFont="1" applyBorder="1" applyAlignment="1">
      <alignment vertical="center" wrapText="1"/>
    </xf>
    <xf numFmtId="170" fontId="2" fillId="4" borderId="11" xfId="58" applyNumberFormat="1" applyFont="1" applyBorder="1" applyAlignment="1">
      <alignment vertical="top"/>
    </xf>
    <xf numFmtId="170" fontId="3" fillId="4" borderId="11" xfId="58" applyNumberFormat="1" applyFont="1" applyBorder="1" applyAlignment="1">
      <alignment horizontal="center" vertical="top"/>
    </xf>
    <xf numFmtId="167" fontId="2" fillId="4" borderId="0" xfId="58" applyNumberFormat="1" applyFont="1" applyAlignment="1"/>
    <xf numFmtId="167" fontId="3" fillId="4" borderId="0" xfId="58" applyNumberFormat="1" applyFont="1" applyAlignment="1">
      <alignment horizontal="center" vertical="top"/>
    </xf>
    <xf numFmtId="167" fontId="2" fillId="4" borderId="0" xfId="58" applyNumberFormat="1" applyFont="1" applyAlignment="1">
      <alignment horizontal="left" vertical="top"/>
    </xf>
    <xf numFmtId="170" fontId="4" fillId="0" borderId="0" xfId="0" applyFont="1" applyAlignment="1">
      <alignment vertical="center"/>
    </xf>
    <xf numFmtId="170" fontId="24" fillId="0" borderId="0" xfId="0" applyFont="1"/>
    <xf numFmtId="166" fontId="34" fillId="3" borderId="0" xfId="61">
      <alignment horizontal="center"/>
    </xf>
    <xf numFmtId="167" fontId="26" fillId="2" borderId="0" xfId="62">
      <alignment horizontal="center"/>
    </xf>
    <xf numFmtId="169" fontId="28" fillId="0" borderId="0" xfId="55" applyNumberFormat="1" applyFill="1"/>
    <xf numFmtId="167" fontId="35" fillId="3" borderId="0" xfId="59" applyNumberFormat="1" applyFont="1" applyAlignment="1"/>
    <xf numFmtId="170" fontId="36" fillId="0" borderId="0" xfId="0" applyFont="1"/>
    <xf numFmtId="170" fontId="37" fillId="0" borderId="0" xfId="0" applyFont="1"/>
    <xf numFmtId="167" fontId="29" fillId="2" borderId="0" xfId="48" applyNumberFormat="1">
      <alignment horizontal="left"/>
    </xf>
    <xf numFmtId="167" fontId="29" fillId="2" borderId="0" xfId="48" applyNumberFormat="1" applyAlignment="1">
      <alignment horizontal="center"/>
    </xf>
    <xf numFmtId="167" fontId="2" fillId="4" borderId="0" xfId="58" applyNumberFormat="1" applyFont="1" applyAlignment="1">
      <alignment horizontal="left" vertical="top"/>
    </xf>
    <xf numFmtId="167" fontId="29" fillId="3" borderId="0" xfId="59" applyNumberFormat="1" applyFont="1" applyAlignment="1">
      <alignment horizontal="center" vertical="center"/>
    </xf>
    <xf numFmtId="167" fontId="0" fillId="4" borderId="0" xfId="0" applyNumberFormat="1" applyFill="1" applyAlignment="1">
      <alignment horizontal="center" vertical="center" wrapText="1"/>
    </xf>
    <xf numFmtId="167" fontId="32" fillId="4" borderId="0" xfId="57" applyNumberFormat="1" applyFill="1" applyBorder="1" applyAlignment="1">
      <alignment horizontal="center" vertical="center" wrapText="1"/>
    </xf>
    <xf numFmtId="170" fontId="0" fillId="4" borderId="0" xfId="58" applyNumberFormat="1" applyFont="1" applyAlignment="1">
      <alignment horizontal="left"/>
    </xf>
    <xf numFmtId="170" fontId="0" fillId="4" borderId="0" xfId="58" applyNumberFormat="1" applyFont="1" applyAlignment="1"/>
    <xf numFmtId="170" fontId="4" fillId="4" borderId="0" xfId="58" applyNumberFormat="1" applyFont="1" applyAlignment="1">
      <alignment horizontal="left" vertical="center"/>
    </xf>
    <xf numFmtId="166" fontId="0" fillId="4" borderId="0" xfId="58" applyNumberFormat="1" applyFont="1" applyAlignment="1">
      <alignment horizontal="left"/>
    </xf>
    <xf numFmtId="170" fontId="0" fillId="0" borderId="0" xfId="0" applyAlignment="1"/>
    <xf numFmtId="167" fontId="26" fillId="2" borderId="0" xfId="62" applyAlignment="1">
      <alignment horizontal="center"/>
    </xf>
  </cellXfs>
  <cellStyles count="63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8" xr:uid="{D954C377-DECF-464F-BBA7-FD0FFBBE5517}"/>
    <cellStyle name="Bad" xfId="13" builtinId="27" hidden="1"/>
    <cellStyle name="Calculation" xfId="17" builtinId="22" hidden="1"/>
    <cellStyle name="Check Cell" xfId="19" builtinId="23" hidden="1"/>
    <cellStyle name="Column Heading" xfId="62" xr:uid="{7DBFE92F-EC9B-4FF7-89B7-D31E51FD7CEC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2" xr:uid="{00000000-0005-0000-0000-000020000000}"/>
    <cellStyle name="Date Heading" xfId="61" xr:uid="{63DDE46C-D278-4D2E-BA45-A112488071AE}"/>
    <cellStyle name="Explanatory Text" xfId="22" builtinId="53" hidden="1"/>
    <cellStyle name="Good" xfId="12" builtinId="26" hidden="1"/>
    <cellStyle name="Hard Coded Number" xfId="55" xr:uid="{00000000-0005-0000-0000-000023000000}"/>
    <cellStyle name="Heading" xfId="51" xr:uid="{00000000-0005-0000-0000-000028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7" builtinId="8"/>
    <cellStyle name="Input" xfId="15" builtinId="20" hidden="1"/>
    <cellStyle name="Input" xfId="56" builtinId="20" customBuiltin="1"/>
    <cellStyle name="Linked Cell" xfId="18" builtinId="24" hidden="1"/>
    <cellStyle name="Multiple" xfId="53" xr:uid="{00000000-0005-0000-0000-00002D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4" builtinId="5" customBuiltin="1"/>
    <cellStyle name="Primary Title" xfId="48" xr:uid="{00000000-0005-0000-0000-000037000000}"/>
    <cellStyle name="Row Label" xfId="60" xr:uid="{1E0E6B5D-C80E-4D64-9692-0049CAB5A4B1}"/>
    <cellStyle name="Secondary Title" xfId="49" xr:uid="{00000000-0005-0000-0000-000039000000}"/>
    <cellStyle name="Secondary Title 2" xfId="59" xr:uid="{0B4E0440-421D-4DC6-99CA-E2FFC00D9C9F}"/>
    <cellStyle name="Tertiary Title" xfId="50" xr:uid="{00000000-0005-0000-0000-00003A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DBEEFD"/>
      <color rgb="FF163260"/>
      <color rgb="FFBBDEFB"/>
      <color rgb="FFF0F8FE"/>
      <color rgb="FF0000FF"/>
      <color rgb="FFEBF1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22860</xdr:colOff>
      <xdr:row>0</xdr:row>
      <xdr:rowOff>1021080</xdr:rowOff>
    </xdr:from>
    <xdr:ext cx="3596640" cy="526553"/>
    <xdr:pic>
      <xdr:nvPicPr>
        <xdr:cNvPr id="2" name="Picture 1">
          <a:extLst>
            <a:ext uri="{FF2B5EF4-FFF2-40B4-BE49-F238E27FC236}">
              <a16:creationId xmlns:a16="http://schemas.microsoft.com/office/drawing/2014/main" id="{9393917E-C0A8-48F8-B868-18C82B2E6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182880"/>
          <a:ext cx="3596640" cy="52655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2019300</xdr:colOff>
      <xdr:row>0</xdr:row>
      <xdr:rowOff>123820</xdr:rowOff>
    </xdr:from>
    <xdr:to>
      <xdr:col>17</xdr:col>
      <xdr:colOff>2287</xdr:colOff>
      <xdr:row>0</xdr:row>
      <xdr:rowOff>468616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B588DA-30D7-44FE-A882-782239459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1540" y="123820"/>
          <a:ext cx="410910" cy="3428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47625</xdr:rowOff>
    </xdr:from>
    <xdr:to>
      <xdr:col>1</xdr:col>
      <xdr:colOff>2454354</xdr:colOff>
      <xdr:row>0</xdr:row>
      <xdr:rowOff>379659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96095344-47B8-40ED-A043-38CDCA224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4300" y="47625"/>
          <a:ext cx="2444829" cy="332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workbookViewId="0"/>
  </sheetViews>
  <sheetFormatPr defaultRowHeight="14.45"/>
  <sheetData>
    <row r="1" spans="1:2">
      <c r="B1" t="s">
        <v>0</v>
      </c>
    </row>
    <row r="2" spans="1:2"/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C90A0-DD65-4F5D-B155-DE393DB106FE}">
  <dimension ref="A1:U19"/>
  <sheetViews>
    <sheetView showGridLines="0" tabSelected="1" zoomScaleNormal="100" zoomScaleSheetLayoutView="100" workbookViewId="0">
      <selection sqref="A1:N1"/>
    </sheetView>
  </sheetViews>
  <sheetFormatPr defaultColWidth="9.140625" defaultRowHeight="14.45"/>
  <cols>
    <col min="1" max="1" width="9.85546875" customWidth="1"/>
    <col min="2" max="13" width="9.140625" customWidth="1"/>
    <col min="14" max="14" width="9.85546875" customWidth="1"/>
    <col min="15" max="26" width="9.140625" customWidth="1"/>
  </cols>
  <sheetData>
    <row r="1" spans="1:21" s="58" customFormat="1" ht="189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/>
      <c r="P1"/>
      <c r="Q1"/>
      <c r="R1"/>
      <c r="S1"/>
      <c r="T1"/>
      <c r="U1"/>
    </row>
    <row r="2" spans="1:21" s="3" customFormat="1" ht="75" customHeight="1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/>
      <c r="P2"/>
      <c r="Q2"/>
      <c r="R2"/>
      <c r="S2"/>
      <c r="T2"/>
      <c r="U2"/>
    </row>
    <row r="3" spans="1:21" s="4" customFormat="1" ht="7.5" customHeight="1">
      <c r="B3" s="57"/>
      <c r="C3" s="57"/>
      <c r="F3" s="5"/>
      <c r="G3" s="5"/>
      <c r="H3" s="5"/>
      <c r="I3" s="5"/>
      <c r="J3" s="5"/>
      <c r="K3" s="5"/>
      <c r="O3"/>
      <c r="P3"/>
      <c r="Q3"/>
      <c r="R3"/>
      <c r="S3"/>
      <c r="T3"/>
      <c r="U3"/>
    </row>
    <row r="4" spans="1:21" s="4" customFormat="1" ht="15" customHeight="1">
      <c r="A4" s="56"/>
      <c r="B4" s="55"/>
      <c r="C4" s="67"/>
      <c r="D4" s="67"/>
      <c r="E4" s="54"/>
      <c r="F4" s="36"/>
      <c r="G4" s="36"/>
      <c r="H4" s="36"/>
      <c r="I4" s="36"/>
      <c r="J4" s="36"/>
      <c r="K4" s="36"/>
      <c r="L4" s="54"/>
      <c r="M4" s="54"/>
      <c r="N4" s="54"/>
      <c r="O4"/>
      <c r="P4"/>
      <c r="Q4"/>
      <c r="R4"/>
      <c r="S4"/>
      <c r="T4"/>
      <c r="U4"/>
    </row>
    <row r="5" spans="1:21" s="4" customFormat="1" ht="15" customHeight="1">
      <c r="A5" s="69" t="s">
        <v>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/>
      <c r="P5"/>
      <c r="Q5"/>
      <c r="R5"/>
      <c r="S5"/>
      <c r="T5"/>
      <c r="U5"/>
    </row>
    <row r="6" spans="1:21" s="4" customFormat="1" ht="15" customHeight="1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/>
      <c r="P6"/>
      <c r="Q6"/>
      <c r="R6"/>
      <c r="S6"/>
      <c r="T6"/>
      <c r="U6"/>
    </row>
    <row r="7" spans="1:21" s="4" customFormat="1" ht="15" customHeight="1">
      <c r="A7" s="69" t="str">
        <f ca="1">"© "&amp;YEAR(TODAY())&amp;" Financial Edge Training"</f>
        <v>© 2026 Financial Edge Training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/>
      <c r="P7"/>
      <c r="Q7"/>
      <c r="R7"/>
      <c r="S7"/>
      <c r="T7"/>
      <c r="U7"/>
    </row>
    <row r="8" spans="1:21" s="4" customFormat="1" ht="15" customHeight="1">
      <c r="A8" s="70" t="s">
        <v>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/>
      <c r="P8"/>
      <c r="Q8"/>
      <c r="R8"/>
      <c r="S8"/>
      <c r="T8"/>
      <c r="U8"/>
    </row>
    <row r="9" spans="1:21" s="4" customFormat="1" ht="15" customHeight="1" thickBot="1">
      <c r="A9" s="52"/>
      <c r="B9" s="53"/>
      <c r="C9" s="52"/>
      <c r="D9" s="52"/>
      <c r="E9" s="50"/>
      <c r="F9" s="51"/>
      <c r="G9" s="51"/>
      <c r="H9" s="51"/>
      <c r="I9" s="51"/>
      <c r="J9" s="51"/>
      <c r="K9" s="51"/>
      <c r="L9" s="50"/>
      <c r="M9" s="50"/>
      <c r="N9" s="50"/>
      <c r="O9"/>
      <c r="P9"/>
      <c r="Q9"/>
      <c r="R9"/>
      <c r="S9"/>
      <c r="T9"/>
      <c r="U9"/>
    </row>
    <row r="10" spans="1:21" s="4" customFormat="1" ht="15" customHeight="1">
      <c r="A10"/>
      <c r="B10"/>
      <c r="C10"/>
      <c r="D10"/>
      <c r="E10"/>
      <c r="F10"/>
      <c r="G10" s="75"/>
      <c r="H10" s="75"/>
      <c r="I10" s="75"/>
      <c r="J10" s="75"/>
      <c r="K10"/>
      <c r="L10"/>
      <c r="M10"/>
      <c r="N10"/>
      <c r="O10"/>
      <c r="P10"/>
      <c r="Q10"/>
      <c r="R10"/>
      <c r="S10"/>
      <c r="T10"/>
      <c r="U10"/>
    </row>
    <row r="11" spans="1:21" s="4" customFormat="1" ht="15" customHeight="1">
      <c r="A11"/>
      <c r="B11"/>
      <c r="C11"/>
      <c r="D11"/>
      <c r="E11"/>
      <c r="F11"/>
      <c r="G11" s="75"/>
      <c r="H11" s="75"/>
      <c r="I11" s="75"/>
      <c r="J11" s="75"/>
      <c r="K11"/>
      <c r="L11"/>
      <c r="M11"/>
      <c r="N11"/>
      <c r="O11"/>
      <c r="P11"/>
      <c r="Q11"/>
      <c r="R11"/>
      <c r="S11"/>
      <c r="T11"/>
      <c r="U11"/>
    </row>
    <row r="12" spans="1:21" s="4" customFormat="1" ht="1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4" customFormat="1" ht="15" customHeight="1">
      <c r="A13"/>
      <c r="B13"/>
      <c r="C13"/>
      <c r="D13"/>
      <c r="E13"/>
      <c r="F13"/>
      <c r="G13" s="75"/>
      <c r="H13" s="75"/>
      <c r="I13" s="75"/>
      <c r="J13" s="75"/>
      <c r="K13"/>
      <c r="L13"/>
      <c r="M13"/>
      <c r="N13"/>
      <c r="O13"/>
      <c r="P13"/>
      <c r="Q13"/>
      <c r="R13"/>
      <c r="S13"/>
      <c r="T13"/>
      <c r="U13"/>
    </row>
    <row r="14" spans="1:21" s="4" customFormat="1" ht="15" customHeight="1">
      <c r="A14"/>
      <c r="B14"/>
      <c r="C14"/>
      <c r="D14"/>
      <c r="E14"/>
      <c r="F14"/>
      <c r="G14" s="75"/>
      <c r="H14" s="75"/>
      <c r="I14" s="75"/>
      <c r="J14" s="75"/>
      <c r="K14"/>
      <c r="L14"/>
      <c r="M14"/>
      <c r="N14"/>
      <c r="O14"/>
      <c r="P14"/>
      <c r="Q14"/>
      <c r="R14"/>
      <c r="S14"/>
      <c r="T14"/>
      <c r="U14"/>
    </row>
    <row r="15" spans="1:21" s="4" customFormat="1" ht="15" customHeight="1">
      <c r="A15"/>
      <c r="B15"/>
      <c r="C15"/>
      <c r="D15"/>
      <c r="E15"/>
      <c r="F15"/>
      <c r="G15" s="75"/>
      <c r="H15" s="75"/>
      <c r="I15" s="75"/>
      <c r="J15" s="75"/>
      <c r="K15"/>
      <c r="L15"/>
      <c r="M15"/>
      <c r="N15"/>
      <c r="O15"/>
      <c r="P15"/>
      <c r="Q15"/>
      <c r="R15"/>
      <c r="S15"/>
      <c r="T15"/>
      <c r="U15"/>
    </row>
    <row r="16" spans="1:21" s="4" customFormat="1" ht="1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4" customFormat="1" ht="15" customHeight="1">
      <c r="A17"/>
      <c r="B17"/>
      <c r="C17"/>
      <c r="D17"/>
      <c r="E17"/>
      <c r="F17"/>
      <c r="G17" s="75"/>
      <c r="H17" s="75"/>
      <c r="I17" s="75"/>
      <c r="J17" s="75"/>
      <c r="K17"/>
      <c r="L17"/>
      <c r="M17"/>
      <c r="N17"/>
      <c r="O17"/>
      <c r="P17"/>
      <c r="Q17"/>
      <c r="R17"/>
      <c r="S17"/>
      <c r="T17"/>
      <c r="U17"/>
    </row>
    <row r="18" spans="1:21" s="4" customFormat="1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/>
  </sheetData>
  <mergeCells count="9">
    <mergeCell ref="A1:N1"/>
    <mergeCell ref="G17:J17"/>
    <mergeCell ref="G13:J15"/>
    <mergeCell ref="C4:D4"/>
    <mergeCell ref="A2:N2"/>
    <mergeCell ref="A5:N6"/>
    <mergeCell ref="A7:N7"/>
    <mergeCell ref="G10:J11"/>
    <mergeCell ref="A8:N8"/>
  </mergeCells>
  <hyperlinks>
    <hyperlink ref="A8" r:id="rId1" xr:uid="{AA76F6F8-9C5A-4E5B-A05B-F45AEAFECCEA}"/>
  </hyperlinks>
  <pageMargins left="0.7" right="0.7" top="0.75" bottom="0.75" header="0.3" footer="0.3"/>
  <pageSetup paperSize="9" scale="98" orientation="landscape" verticalDpi="1200" r:id="rId2"/>
  <headerFooter>
    <oddHeader xml:space="preserve">&amp;R&amp;10&amp;F 
&amp;A
</oddHeader>
    <oddFooter>&amp;L&amp;10© 2019&amp;C&amp;10Page &amp;P of &amp;N&amp;R&amp;G</oddFoot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92B47-A973-4CB1-9C70-A475EB5283EC}">
  <dimension ref="A1:BD20"/>
  <sheetViews>
    <sheetView showGridLines="0" zoomScaleNormal="100" workbookViewId="0"/>
  </sheetViews>
  <sheetFormatPr defaultColWidth="9.140625" defaultRowHeight="14.45"/>
  <cols>
    <col min="1" max="1" width="1.42578125" customWidth="1"/>
    <col min="2" max="2" width="2.85546875" customWidth="1"/>
    <col min="3" max="3" width="13.140625" customWidth="1"/>
    <col min="4" max="4" width="2.85546875" customWidth="1"/>
    <col min="5" max="7" width="1.42578125" customWidth="1"/>
    <col min="8" max="8" width="2.85546875" customWidth="1"/>
    <col min="9" max="9" width="42.855468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9.140625" customWidth="1"/>
  </cols>
  <sheetData>
    <row r="1" spans="1:56" ht="45" customHeight="1">
      <c r="A1" s="31" t="str">
        <f>Welcome!A2</f>
        <v>Expected Credit Losses</v>
      </c>
      <c r="B1" s="31"/>
      <c r="C1" s="31"/>
      <c r="D1" s="31"/>
      <c r="E1" s="31"/>
      <c r="F1" s="31"/>
      <c r="G1" s="31"/>
      <c r="H1" s="31"/>
      <c r="I1" s="31"/>
      <c r="J1" s="32"/>
      <c r="K1" s="32"/>
      <c r="L1" s="32"/>
      <c r="M1" s="32"/>
      <c r="N1" s="32"/>
      <c r="O1" s="32"/>
      <c r="P1" s="32"/>
      <c r="Q1" s="32"/>
      <c r="R1" s="32"/>
    </row>
    <row r="2" spans="1:56" ht="30" customHeight="1">
      <c r="A2" s="1" t="s">
        <v>4</v>
      </c>
      <c r="B2" s="1"/>
      <c r="C2" s="1"/>
      <c r="D2" s="1"/>
      <c r="E2" s="1"/>
      <c r="F2" s="1"/>
      <c r="G2" s="1"/>
      <c r="H2" s="1"/>
      <c r="I2" s="1"/>
      <c r="J2" s="33"/>
      <c r="K2" s="33"/>
      <c r="L2" s="33"/>
      <c r="M2" s="33"/>
      <c r="N2" s="33"/>
      <c r="O2" s="33"/>
      <c r="P2" s="33"/>
      <c r="Q2" s="33"/>
      <c r="R2" s="33"/>
    </row>
    <row r="3" spans="1:56" s="34" customFormat="1" ht="7.5" customHeight="1">
      <c r="S3"/>
      <c r="T3"/>
      <c r="U3"/>
      <c r="V3"/>
      <c r="W3"/>
      <c r="X3"/>
    </row>
    <row r="4" spans="1:56" s="34" customFormat="1" ht="22.5" customHeight="1">
      <c r="A4" s="35"/>
      <c r="B4" s="73" t="s">
        <v>5</v>
      </c>
      <c r="C4" s="73"/>
      <c r="D4" s="73"/>
      <c r="E4" s="73"/>
      <c r="F4" s="73"/>
      <c r="G4" s="73"/>
      <c r="H4" s="73"/>
      <c r="I4" s="73"/>
      <c r="K4" s="35"/>
      <c r="L4" s="73" t="s">
        <v>6</v>
      </c>
      <c r="M4" s="73"/>
      <c r="N4" s="73"/>
      <c r="O4" s="73"/>
      <c r="P4" s="73"/>
      <c r="Q4" s="36"/>
      <c r="R4" s="36"/>
      <c r="S4"/>
      <c r="T4"/>
      <c r="U4"/>
      <c r="V4"/>
      <c r="W4"/>
      <c r="X4"/>
    </row>
    <row r="5" spans="1:56" s="34" customFormat="1" ht="15" customHeight="1">
      <c r="A5" s="37"/>
      <c r="B5" s="38"/>
      <c r="C5" s="39"/>
      <c r="D5" s="40"/>
      <c r="E5" s="40"/>
      <c r="F5" s="40"/>
      <c r="G5" s="40"/>
      <c r="H5" s="40"/>
      <c r="I5" s="40"/>
      <c r="K5" s="35"/>
      <c r="L5" s="41" t="s">
        <v>7</v>
      </c>
      <c r="M5" s="41"/>
      <c r="N5" s="72"/>
      <c r="O5" s="72"/>
      <c r="P5" s="72"/>
      <c r="Q5" s="72"/>
      <c r="R5" s="36"/>
      <c r="S5"/>
      <c r="T5"/>
      <c r="U5"/>
      <c r="V5"/>
      <c r="W5"/>
      <c r="X5"/>
      <c r="AQ5"/>
      <c r="AR5"/>
      <c r="AS5"/>
      <c r="AT5"/>
      <c r="AU5"/>
      <c r="AV5"/>
      <c r="AW5"/>
      <c r="AX5"/>
      <c r="AY5"/>
      <c r="AZ5"/>
      <c r="BA5"/>
      <c r="BB5"/>
      <c r="BC5"/>
      <c r="BD5"/>
    </row>
    <row r="6" spans="1:56" s="34" customFormat="1" ht="15" customHeight="1">
      <c r="A6" s="42"/>
      <c r="B6" s="38"/>
      <c r="C6" s="39"/>
      <c r="D6" s="40"/>
      <c r="E6" s="40"/>
      <c r="F6" s="40"/>
      <c r="G6" s="40"/>
      <c r="H6" s="40"/>
      <c r="I6" s="40"/>
      <c r="K6" s="37"/>
      <c r="L6" s="41" t="s">
        <v>8</v>
      </c>
      <c r="M6" s="41"/>
      <c r="N6" s="74"/>
      <c r="O6" s="74"/>
      <c r="P6" s="74"/>
      <c r="Q6" s="74"/>
      <c r="R6" s="36"/>
      <c r="S6"/>
      <c r="T6"/>
      <c r="U6"/>
      <c r="V6"/>
      <c r="W6"/>
      <c r="X6"/>
    </row>
    <row r="7" spans="1:56" s="34" customFormat="1" ht="15" customHeight="1">
      <c r="A7" s="40"/>
      <c r="B7" s="38"/>
      <c r="C7" s="39"/>
      <c r="D7" s="40"/>
      <c r="E7" s="40"/>
      <c r="F7" s="40"/>
      <c r="G7" s="40"/>
      <c r="H7" s="40"/>
      <c r="I7" s="40"/>
      <c r="K7" s="42"/>
      <c r="L7" s="41" t="s">
        <v>9</v>
      </c>
      <c r="M7" s="41"/>
      <c r="N7" s="72"/>
      <c r="O7" s="72"/>
      <c r="P7" s="72"/>
      <c r="Q7" s="72"/>
      <c r="R7" s="36"/>
      <c r="S7"/>
      <c r="T7"/>
      <c r="U7"/>
      <c r="V7"/>
      <c r="W7"/>
      <c r="X7"/>
    </row>
    <row r="8" spans="1:56" s="34" customFormat="1" ht="15" customHeight="1">
      <c r="A8" s="40"/>
      <c r="B8" s="38"/>
      <c r="C8" s="39"/>
      <c r="D8" s="40"/>
      <c r="E8" s="40"/>
      <c r="F8" s="40"/>
      <c r="G8" s="40"/>
      <c r="H8" s="40"/>
      <c r="I8" s="40"/>
      <c r="K8" s="40"/>
      <c r="L8" s="41" t="s">
        <v>10</v>
      </c>
      <c r="M8" s="41"/>
      <c r="N8" s="72"/>
      <c r="O8" s="72"/>
      <c r="P8" s="72"/>
      <c r="Q8" s="72"/>
      <c r="R8" s="36"/>
      <c r="S8"/>
      <c r="T8"/>
      <c r="U8"/>
      <c r="V8"/>
      <c r="W8"/>
      <c r="X8"/>
    </row>
    <row r="9" spans="1:56" s="34" customFormat="1" ht="15" customHeight="1">
      <c r="A9" s="43"/>
      <c r="B9" s="38"/>
      <c r="C9" s="39"/>
      <c r="D9" s="43"/>
      <c r="E9" s="43"/>
      <c r="F9" s="43"/>
      <c r="G9" s="43"/>
      <c r="H9" s="43"/>
      <c r="I9" s="43"/>
      <c r="K9" s="40"/>
      <c r="L9" s="41" t="s">
        <v>11</v>
      </c>
      <c r="M9" s="41"/>
      <c r="N9" s="72" t="s">
        <v>12</v>
      </c>
      <c r="O9" s="72"/>
      <c r="P9" s="72"/>
      <c r="Q9" s="72"/>
      <c r="R9" s="36"/>
      <c r="S9"/>
      <c r="T9"/>
      <c r="U9"/>
      <c r="V9"/>
      <c r="W9"/>
      <c r="X9"/>
    </row>
    <row r="10" spans="1:56" s="34" customFormat="1" ht="15" customHeight="1">
      <c r="A10" s="44"/>
      <c r="B10" s="44"/>
      <c r="C10" s="44"/>
      <c r="D10" s="44"/>
      <c r="E10" s="44"/>
      <c r="F10" s="44"/>
      <c r="G10" s="44"/>
      <c r="H10" s="44"/>
      <c r="I10" s="44"/>
      <c r="K10" s="40"/>
      <c r="L10" s="41" t="s">
        <v>13</v>
      </c>
      <c r="M10" s="41"/>
      <c r="N10" s="71">
        <v>0</v>
      </c>
      <c r="O10" s="71"/>
      <c r="P10" s="71"/>
      <c r="Q10" s="71"/>
      <c r="R10" s="45"/>
      <c r="S10"/>
      <c r="T10"/>
      <c r="U10"/>
      <c r="V10"/>
      <c r="W10"/>
      <c r="X10"/>
    </row>
    <row r="11" spans="1:56" s="34" customFormat="1" ht="15" customHeight="1" thickBot="1">
      <c r="A11" s="46"/>
      <c r="B11" s="46"/>
      <c r="C11" s="46"/>
      <c r="D11" s="46"/>
      <c r="E11" s="46"/>
      <c r="F11" s="46"/>
      <c r="G11" s="46"/>
      <c r="H11" s="46"/>
      <c r="I11" s="46"/>
      <c r="K11" s="46"/>
      <c r="L11" s="46"/>
      <c r="M11" s="46"/>
      <c r="N11" s="46"/>
      <c r="O11" s="46"/>
      <c r="P11" s="46"/>
      <c r="Q11" s="46"/>
      <c r="R11" s="46"/>
      <c r="S11"/>
      <c r="T11"/>
      <c r="U11"/>
      <c r="V11"/>
      <c r="W11"/>
      <c r="X11"/>
    </row>
    <row r="12" spans="1:56" s="34" customFormat="1" ht="7.5" customHeight="1">
      <c r="K12" s="5"/>
      <c r="L12" s="5"/>
      <c r="M12" s="5"/>
      <c r="N12" s="5"/>
      <c r="O12" s="5"/>
      <c r="P12" s="5"/>
      <c r="Q12" s="5"/>
      <c r="R12" s="5"/>
      <c r="S12"/>
      <c r="T12"/>
      <c r="U12"/>
      <c r="V12"/>
      <c r="W12"/>
      <c r="X12"/>
    </row>
    <row r="13" spans="1:56" s="34" customFormat="1" ht="22.5" customHeight="1">
      <c r="A13" s="39"/>
      <c r="B13" s="73" t="s">
        <v>14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N13" s="35"/>
      <c r="O13" s="73" t="s">
        <v>15</v>
      </c>
      <c r="P13" s="73"/>
      <c r="Q13" s="73"/>
      <c r="R13" s="47"/>
      <c r="S13"/>
      <c r="T13"/>
      <c r="U13"/>
      <c r="V13"/>
      <c r="W13"/>
      <c r="X13"/>
    </row>
    <row r="14" spans="1:56" s="34" customFormat="1" ht="15" customHeight="1">
      <c r="A14" s="40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N14" s="37"/>
      <c r="O14" s="28"/>
      <c r="P14" s="3"/>
      <c r="Q14" s="3"/>
      <c r="R14" s="40"/>
      <c r="S14"/>
      <c r="T14"/>
      <c r="U14"/>
      <c r="V14"/>
      <c r="W14"/>
      <c r="X14"/>
    </row>
    <row r="15" spans="1:56" s="34" customFormat="1" ht="15" customHeight="1">
      <c r="A15" s="40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N15" s="42"/>
      <c r="O15" s="28"/>
      <c r="P15" s="8" t="s">
        <v>16</v>
      </c>
      <c r="Q15" s="3"/>
      <c r="R15" s="40"/>
      <c r="S15"/>
      <c r="T15"/>
      <c r="U15"/>
      <c r="V15"/>
      <c r="W15"/>
      <c r="X15"/>
    </row>
    <row r="16" spans="1:56" s="34" customFormat="1" ht="15" customHeight="1">
      <c r="A16" s="40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N16" s="40"/>
      <c r="O16" s="28"/>
      <c r="P16" s="29" t="s">
        <v>17</v>
      </c>
      <c r="Q16" s="3"/>
      <c r="R16" s="40"/>
      <c r="S16"/>
      <c r="T16"/>
      <c r="U16"/>
      <c r="V16"/>
      <c r="W16"/>
      <c r="X16"/>
    </row>
    <row r="17" spans="1:24" s="34" customFormat="1" ht="15" customHeight="1">
      <c r="A17" s="40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N17" s="40"/>
      <c r="O17" s="28"/>
      <c r="P17" t="s">
        <v>18</v>
      </c>
      <c r="Q17" s="3"/>
      <c r="R17" s="40"/>
      <c r="S17"/>
      <c r="T17"/>
      <c r="U17"/>
      <c r="V17"/>
      <c r="W17"/>
      <c r="X17"/>
    </row>
    <row r="18" spans="1:24" s="34" customFormat="1" ht="15" customHeight="1">
      <c r="A18" s="44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N18" s="44"/>
      <c r="O18" s="48"/>
      <c r="P18" s="48"/>
      <c r="Q18" s="48"/>
      <c r="R18" s="44"/>
      <c r="S18"/>
      <c r="T18"/>
      <c r="U18"/>
      <c r="V18"/>
      <c r="W18"/>
      <c r="X18"/>
    </row>
    <row r="19" spans="1:24" ht="15" thickBo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N19" s="46"/>
      <c r="O19" s="46"/>
      <c r="P19" s="46"/>
      <c r="Q19" s="46"/>
      <c r="R19" s="46"/>
    </row>
    <row r="20" spans="1:24">
      <c r="Q20" s="4"/>
    </row>
  </sheetData>
  <mergeCells count="20">
    <mergeCell ref="N8:Q8"/>
    <mergeCell ref="B4:I4"/>
    <mergeCell ref="L4:P4"/>
    <mergeCell ref="N5:Q5"/>
    <mergeCell ref="N6:Q6"/>
    <mergeCell ref="N7:Q7"/>
    <mergeCell ref="N9:Q9"/>
    <mergeCell ref="N10:Q10"/>
    <mergeCell ref="B13:L13"/>
    <mergeCell ref="O13:Q13"/>
    <mergeCell ref="B14:C14"/>
    <mergeCell ref="D14:L14"/>
    <mergeCell ref="B18:C18"/>
    <mergeCell ref="D18:L18"/>
    <mergeCell ref="B15:C15"/>
    <mergeCell ref="D15:L15"/>
    <mergeCell ref="B16:C16"/>
    <mergeCell ref="D16:L16"/>
    <mergeCell ref="B17:C17"/>
    <mergeCell ref="D17:L17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2017&amp;C&amp;10Page &amp;P of &amp;N&amp;R&amp;G</oddFooter>
  </headerFooter>
  <colBreaks count="1" manualBreakCount="1">
    <brk id="18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224E2-D0A2-4950-B05A-A42940639FFF}">
  <sheetPr>
    <tabColor theme="3"/>
    <pageSetUpPr fitToPage="1"/>
  </sheetPr>
  <dimension ref="A1:N89"/>
  <sheetViews>
    <sheetView zoomScaleNormal="100" zoomScaleSheetLayoutView="100" workbookViewId="0">
      <pane ySplit="1" topLeftCell="A2" activePane="bottomLeft" state="frozen"/>
      <selection pane="bottomLeft"/>
    </sheetView>
  </sheetViews>
  <sheetFormatPr defaultColWidth="9.140625" defaultRowHeight="15" customHeight="1"/>
  <cols>
    <col min="1" max="1" width="1.5703125" style="63" customWidth="1"/>
    <col min="2" max="2" width="36.85546875" customWidth="1"/>
    <col min="3" max="14" width="10.5703125" customWidth="1"/>
    <col min="15" max="16" width="11.5703125" customWidth="1"/>
    <col min="17" max="18" width="9.140625" customWidth="1"/>
  </cols>
  <sheetData>
    <row r="1" spans="1:14" ht="33.75" customHeight="1">
      <c r="A1" s="65"/>
      <c r="B1" s="27"/>
      <c r="C1" s="60"/>
      <c r="D1" s="60"/>
      <c r="E1" s="60"/>
      <c r="F1" s="76"/>
      <c r="G1" s="76"/>
      <c r="H1" s="60"/>
      <c r="I1" s="76"/>
      <c r="J1" s="76"/>
      <c r="K1" s="60"/>
      <c r="L1" s="76"/>
      <c r="M1" s="76"/>
      <c r="N1" s="60"/>
    </row>
    <row r="2" spans="1:14" ht="45" customHeight="1">
      <c r="A2" s="65" t="str">
        <f>Welcome!A2</f>
        <v>Expected Credit Losses</v>
      </c>
      <c r="B2" s="27"/>
      <c r="C2" s="60"/>
      <c r="D2" s="60"/>
      <c r="E2" s="60"/>
      <c r="F2" s="76"/>
      <c r="G2" s="76"/>
      <c r="H2" s="60"/>
      <c r="I2" s="76"/>
      <c r="J2" s="76"/>
      <c r="K2" s="60"/>
      <c r="L2" s="76"/>
      <c r="M2" s="76"/>
      <c r="N2" s="60"/>
    </row>
    <row r="3" spans="1:14" ht="30" customHeight="1">
      <c r="A3" s="62"/>
      <c r="B3" s="33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ht="14.45"/>
    <row r="5" spans="1:14" ht="14.45">
      <c r="A5" s="63" t="s">
        <v>19</v>
      </c>
    </row>
    <row r="6" spans="1:14" ht="14.45">
      <c r="B6" t="s">
        <v>20</v>
      </c>
    </row>
    <row r="7" spans="1:14" ht="14.45">
      <c r="B7" t="s">
        <v>21</v>
      </c>
    </row>
    <row r="8" spans="1:14" ht="14.45">
      <c r="B8" t="s">
        <v>22</v>
      </c>
    </row>
    <row r="9" spans="1:14" ht="14.45">
      <c r="B9" t="s">
        <v>23</v>
      </c>
    </row>
    <row r="10" spans="1:14" ht="14.45">
      <c r="B10" t="s">
        <v>24</v>
      </c>
    </row>
    <row r="11" spans="1:14" ht="14.45"/>
    <row r="12" spans="1:14" ht="14.45">
      <c r="B12" t="s">
        <v>25</v>
      </c>
      <c r="C12" s="30">
        <v>100</v>
      </c>
    </row>
    <row r="13" spans="1:14" ht="14.45">
      <c r="B13" t="s">
        <v>26</v>
      </c>
      <c r="C13" s="61">
        <v>0.1</v>
      </c>
    </row>
    <row r="14" spans="1:14" ht="14.45">
      <c r="B14" t="s">
        <v>27</v>
      </c>
      <c r="C14" s="49">
        <v>0.05</v>
      </c>
    </row>
    <row r="15" spans="1:14" ht="14.45">
      <c r="B15" t="s">
        <v>28</v>
      </c>
      <c r="C15" s="49">
        <v>0.01</v>
      </c>
    </row>
    <row r="16" spans="1:14" ht="14.45">
      <c r="B16" t="s">
        <v>29</v>
      </c>
      <c r="C16" s="49">
        <v>0.4</v>
      </c>
    </row>
    <row r="17" spans="1:3" ht="14.45">
      <c r="B17" t="s">
        <v>30</v>
      </c>
      <c r="C17" s="61">
        <v>0.2</v>
      </c>
    </row>
    <row r="18" spans="1:3" ht="14.45">
      <c r="C18" s="30"/>
    </row>
    <row r="19" spans="1:3" ht="14.45">
      <c r="B19" t="s">
        <v>31</v>
      </c>
    </row>
    <row r="20" spans="1:3" ht="14.45"/>
    <row r="21" spans="1:3" ht="14.45">
      <c r="A21" s="63" t="s">
        <v>32</v>
      </c>
    </row>
    <row r="22" spans="1:3" ht="14.45">
      <c r="B22" t="s">
        <v>33</v>
      </c>
    </row>
    <row r="23" spans="1:3" ht="14.45"/>
    <row r="24" spans="1:3" ht="14.45">
      <c r="B24" t="s">
        <v>34</v>
      </c>
    </row>
    <row r="25" spans="1:3" ht="14.45">
      <c r="B25" t="s">
        <v>35</v>
      </c>
    </row>
    <row r="26" spans="1:3" ht="14.45"/>
    <row r="27" spans="1:3" ht="14.45">
      <c r="A27" s="63" t="s">
        <v>36</v>
      </c>
    </row>
    <row r="28" spans="1:3" ht="14.45"/>
    <row r="29" spans="1:3" ht="14.45"/>
    <row r="30" spans="1:3" ht="14.45"/>
    <row r="31" spans="1:3" ht="14.45"/>
    <row r="32" spans="1:3" ht="14.45"/>
    <row r="33" spans="3:3" ht="14.45"/>
    <row r="34" spans="3:3" ht="14.45">
      <c r="C34" s="30"/>
    </row>
    <row r="35" spans="3:3" ht="14.45">
      <c r="C35" s="61"/>
    </row>
    <row r="36" spans="3:3" ht="14.45">
      <c r="C36" s="49"/>
    </row>
    <row r="37" spans="3:3" ht="14.45">
      <c r="C37" s="49"/>
    </row>
    <row r="38" spans="3:3" ht="14.45">
      <c r="C38" s="49"/>
    </row>
    <row r="39" spans="3:3" ht="14.45">
      <c r="C39" s="61"/>
    </row>
    <row r="40" spans="3:3" ht="14.45">
      <c r="C40" s="30"/>
    </row>
    <row r="41" spans="3:3" ht="14.45"/>
    <row r="42" spans="3:3" ht="14.45"/>
    <row r="43" spans="3:3" ht="14.45"/>
    <row r="44" spans="3:3" ht="14.45"/>
    <row r="45" spans="3:3" ht="14.45"/>
    <row r="46" spans="3:3" ht="14.45"/>
    <row r="47" spans="3:3" ht="14.45"/>
    <row r="48" spans="3:3" ht="14.45"/>
    <row r="49" spans="3:9" ht="14.45"/>
    <row r="50" spans="3:9" ht="14.45">
      <c r="C50" s="30"/>
      <c r="I50" s="64"/>
    </row>
    <row r="51" spans="3:9" ht="14.45">
      <c r="C51" s="61"/>
    </row>
    <row r="52" spans="3:9" ht="14.45">
      <c r="C52" s="49"/>
    </row>
    <row r="53" spans="3:9" ht="14.45">
      <c r="C53" s="49"/>
    </row>
    <row r="54" spans="3:9" ht="14.45">
      <c r="C54" s="49"/>
    </row>
    <row r="55" spans="3:9" ht="14.45">
      <c r="C55" s="61"/>
    </row>
    <row r="56" spans="3:9" ht="14.45"/>
    <row r="57" spans="3:9" ht="14.45"/>
    <row r="58" spans="3:9" ht="14.45"/>
    <row r="59" spans="3:9" ht="14.45"/>
    <row r="60" spans="3:9" ht="14.45"/>
    <row r="61" spans="3:9" ht="14.45"/>
    <row r="62" spans="3:9" ht="14.45"/>
    <row r="63" spans="3:9" ht="14.45"/>
    <row r="64" spans="3:9" ht="14.45"/>
    <row r="65" ht="14.45"/>
    <row r="66" ht="14.45"/>
    <row r="67" ht="14.45"/>
    <row r="68" ht="14.45"/>
    <row r="69" ht="14.45"/>
    <row r="70" ht="14.45"/>
    <row r="71" ht="14.45"/>
    <row r="72" ht="14.45"/>
    <row r="73" ht="14.45"/>
    <row r="74" ht="14.45"/>
    <row r="75" ht="14.45"/>
    <row r="76" ht="14.45"/>
    <row r="77" ht="14.45"/>
    <row r="78" ht="14.45"/>
    <row r="79" ht="14.45"/>
    <row r="80" ht="14.45"/>
    <row r="81" ht="14.45"/>
    <row r="82" ht="14.45"/>
    <row r="83" ht="14.45"/>
    <row r="84" ht="14.45"/>
    <row r="85" ht="14.45"/>
    <row r="86" ht="14.45"/>
    <row r="87" ht="14.45"/>
    <row r="88" ht="14.45"/>
    <row r="89" ht="14.45"/>
  </sheetData>
  <mergeCells count="6">
    <mergeCell ref="F2:G2"/>
    <mergeCell ref="L2:M2"/>
    <mergeCell ref="I2:J2"/>
    <mergeCell ref="F1:G1"/>
    <mergeCell ref="I1:J1"/>
    <mergeCell ref="L1:M1"/>
  </mergeCells>
  <printOptions headings="1" gridLines="1"/>
  <pageMargins left="0.7" right="0.7" top="0.75" bottom="0.75" header="0.3" footer="0.3"/>
  <pageSetup paperSize="9" scale="77" fitToHeight="0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110"/>
  <sheetViews>
    <sheetView zoomScaleNormal="100" workbookViewId="0"/>
  </sheetViews>
  <sheetFormatPr defaultColWidth="9.140625" defaultRowHeight="15" customHeight="1"/>
  <cols>
    <col min="1" max="1" width="1.42578125" style="2" customWidth="1"/>
    <col min="2" max="2" width="27.7109375" customWidth="1"/>
    <col min="3" max="3" width="2.5703125" customWidth="1"/>
    <col min="4" max="4" width="11" customWidth="1"/>
    <col min="5" max="5" width="2.5703125" customWidth="1"/>
    <col min="6" max="6" width="11" customWidth="1"/>
    <col min="7" max="7" width="2.5703125" customWidth="1"/>
    <col min="8" max="8" width="11" customWidth="1"/>
    <col min="9" max="9" width="2.5703125" customWidth="1"/>
    <col min="10" max="10" width="11" customWidth="1"/>
    <col min="11" max="11" width="2.5703125" customWidth="1"/>
    <col min="12" max="12" width="9.7109375" customWidth="1"/>
    <col min="13" max="13" width="2.5703125" customWidth="1"/>
    <col min="14" max="14" width="9.7109375" customWidth="1"/>
    <col min="15" max="15" width="2.5703125" customWidth="1"/>
    <col min="16" max="16" width="9.7109375" customWidth="1"/>
    <col min="17" max="17" width="2.5703125" customWidth="1"/>
    <col min="19" max="19" width="2.5703125" customWidth="1"/>
    <col min="21" max="21" width="2.5703125" customWidth="1"/>
    <col min="23" max="23" width="2.5703125" customWidth="1"/>
  </cols>
  <sheetData>
    <row r="1" spans="1:24" s="7" customFormat="1" ht="45" customHeight="1">
      <c r="A1" s="9" t="s">
        <v>37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s="6" customFormat="1" ht="15" customHeight="1">
      <c r="A2"/>
      <c r="B2" s="8" t="s">
        <v>38</v>
      </c>
      <c r="C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 s="6" t="s">
        <v>39</v>
      </c>
    </row>
    <row r="3" spans="1:24" s="6" customFormat="1" ht="15" customHeight="1">
      <c r="A3"/>
      <c r="B3"/>
      <c r="C3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24" ht="15" customHeight="1">
      <c r="A4" s="16" t="s">
        <v>40</v>
      </c>
      <c r="B4" s="16"/>
      <c r="C4" s="16"/>
      <c r="D4" s="16"/>
    </row>
    <row r="5" spans="1:24" ht="15" customHeight="1">
      <c r="B5" t="s">
        <v>41</v>
      </c>
      <c r="D5" s="10" t="s">
        <v>42</v>
      </c>
    </row>
    <row r="6" spans="1:24" ht="15" customHeight="1">
      <c r="B6" t="s">
        <v>43</v>
      </c>
      <c r="D6" t="s">
        <v>44</v>
      </c>
    </row>
    <row r="7" spans="1:24" ht="15" customHeight="1">
      <c r="B7" t="s">
        <v>45</v>
      </c>
      <c r="D7" s="17">
        <v>42482</v>
      </c>
    </row>
    <row r="8" spans="1:24" ht="15" customHeight="1">
      <c r="B8" t="s">
        <v>46</v>
      </c>
      <c r="D8" s="10" t="s">
        <v>47</v>
      </c>
    </row>
    <row r="9" spans="1:24" ht="15" customHeight="1">
      <c r="A9" s="11"/>
      <c r="B9" t="s">
        <v>48</v>
      </c>
      <c r="D9" s="10" t="s">
        <v>49</v>
      </c>
    </row>
    <row r="10" spans="1:24" ht="15" customHeight="1">
      <c r="B10" t="s">
        <v>50</v>
      </c>
      <c r="D10" s="17">
        <v>42369</v>
      </c>
    </row>
    <row r="11" spans="1:24" ht="15" customHeight="1">
      <c r="B11" t="s">
        <v>51</v>
      </c>
      <c r="D11" s="10" t="s">
        <v>52</v>
      </c>
    </row>
    <row r="12" spans="1:24" ht="15" customHeight="1">
      <c r="B12" t="s">
        <v>53</v>
      </c>
      <c r="D12" s="10"/>
    </row>
    <row r="13" spans="1:24" ht="15" customHeight="1">
      <c r="B13" t="str">
        <f>"Closing price as at "&amp;TEXT(D7,"dd-mmm-yy")</f>
        <v>Closing price as at 22-Apr-16</v>
      </c>
      <c r="D13" s="21" t="e">
        <v>#N/A</v>
      </c>
    </row>
    <row r="14" spans="1:24" ht="15" customHeight="1">
      <c r="B14" t="s">
        <v>54</v>
      </c>
      <c r="D14" s="21" t="e">
        <v>#N/A</v>
      </c>
    </row>
    <row r="15" spans="1:24" ht="15" customHeight="1">
      <c r="B15" t="s">
        <v>55</v>
      </c>
      <c r="D15" s="21" t="e">
        <v>#N/A</v>
      </c>
    </row>
    <row r="16" spans="1:24" ht="15" customHeight="1">
      <c r="B16" t="s">
        <v>56</v>
      </c>
      <c r="D16" s="21" t="e">
        <v>#N/A</v>
      </c>
    </row>
    <row r="17" spans="1:4" ht="15" customHeight="1">
      <c r="B17" t="s">
        <v>57</v>
      </c>
      <c r="D17" s="10" t="s">
        <v>58</v>
      </c>
    </row>
    <row r="18" spans="1:4" ht="15" customHeight="1">
      <c r="B18" t="s">
        <v>59</v>
      </c>
      <c r="D18" s="21">
        <v>0.6389551</v>
      </c>
    </row>
    <row r="19" spans="1:4" ht="15" customHeight="1">
      <c r="B19" t="s">
        <v>60</v>
      </c>
      <c r="D19" s="22" t="e">
        <v>#N/A</v>
      </c>
    </row>
    <row r="20" spans="1:4" ht="15" customHeight="1">
      <c r="D20" s="10"/>
    </row>
    <row r="21" spans="1:4" ht="15" customHeight="1">
      <c r="B21" t="s">
        <v>61</v>
      </c>
      <c r="D21" s="10" t="s">
        <v>62</v>
      </c>
    </row>
    <row r="22" spans="1:4" ht="15" customHeight="1">
      <c r="B22" t="s">
        <v>63</v>
      </c>
      <c r="D22" s="22" t="s">
        <v>64</v>
      </c>
    </row>
    <row r="23" spans="1:4" ht="15" customHeight="1">
      <c r="D23" s="10"/>
    </row>
    <row r="24" spans="1:4" ht="15" customHeight="1">
      <c r="A24" s="16" t="s">
        <v>65</v>
      </c>
      <c r="B24" s="16"/>
      <c r="C24" s="16"/>
      <c r="D24" s="16"/>
    </row>
    <row r="25" spans="1:4" ht="15" customHeight="1">
      <c r="B25" t="s">
        <v>66</v>
      </c>
      <c r="D25" s="23">
        <v>0</v>
      </c>
    </row>
    <row r="26" spans="1:4" ht="15" customHeight="1">
      <c r="B26" t="s">
        <v>67</v>
      </c>
      <c r="D26" s="23">
        <v>0</v>
      </c>
    </row>
    <row r="27" spans="1:4" ht="15" customHeight="1">
      <c r="B27" t="s">
        <v>68</v>
      </c>
      <c r="D27" s="23">
        <v>67.661361999999997</v>
      </c>
    </row>
    <row r="28" spans="1:4" ht="15" customHeight="1">
      <c r="B28" t="s">
        <v>69</v>
      </c>
      <c r="D28" s="23">
        <v>510.95299999999997</v>
      </c>
    </row>
    <row r="29" spans="1:4" ht="15" customHeight="1">
      <c r="B29" t="s">
        <v>70</v>
      </c>
      <c r="D29" s="23">
        <v>6.6109999999999998</v>
      </c>
    </row>
    <row r="30" spans="1:4" ht="15" customHeight="1">
      <c r="B30" t="s">
        <v>71</v>
      </c>
      <c r="D30" s="23">
        <v>0</v>
      </c>
    </row>
    <row r="31" spans="1:4" ht="15" customHeight="1">
      <c r="B31" t="s">
        <v>72</v>
      </c>
      <c r="D31" s="18">
        <v>0</v>
      </c>
    </row>
    <row r="32" spans="1:4" ht="15" customHeight="1">
      <c r="B32" t="s">
        <v>73</v>
      </c>
      <c r="D32" s="24">
        <v>0</v>
      </c>
    </row>
    <row r="33" spans="1:18" ht="15" customHeight="1">
      <c r="B33" t="s">
        <v>74</v>
      </c>
      <c r="D33" s="23">
        <v>113.08199999999999</v>
      </c>
    </row>
    <row r="34" spans="1:18" ht="15" customHeight="1">
      <c r="B34" t="s">
        <v>75</v>
      </c>
      <c r="D34" s="23">
        <v>0</v>
      </c>
    </row>
    <row r="35" spans="1:18" ht="15" customHeight="1">
      <c r="B35" t="s">
        <v>76</v>
      </c>
      <c r="D35" s="23">
        <v>1.84</v>
      </c>
    </row>
    <row r="36" spans="1:18" ht="15" customHeight="1">
      <c r="B36" t="s">
        <v>77</v>
      </c>
      <c r="D36" s="19">
        <v>0</v>
      </c>
    </row>
    <row r="38" spans="1:18" ht="15" customHeight="1">
      <c r="A38" s="16" t="s">
        <v>78</v>
      </c>
      <c r="B38" s="16"/>
      <c r="C38" s="16"/>
      <c r="D38" s="16"/>
    </row>
    <row r="39" spans="1:18" ht="28.9">
      <c r="D39" s="14" t="s">
        <v>79</v>
      </c>
      <c r="F39" s="12" t="s">
        <v>80</v>
      </c>
      <c r="G39" s="12"/>
      <c r="H39" s="12" t="s">
        <v>81</v>
      </c>
      <c r="I39" s="12"/>
      <c r="L39" s="10" t="s">
        <v>82</v>
      </c>
      <c r="N39" s="10" t="s">
        <v>83</v>
      </c>
      <c r="P39" s="10" t="s">
        <v>84</v>
      </c>
      <c r="R39" s="10" t="s">
        <v>85</v>
      </c>
    </row>
    <row r="40" spans="1:18" ht="15" customHeight="1">
      <c r="B40" t="s">
        <v>8</v>
      </c>
      <c r="D40" s="15" t="str">
        <f>D8</f>
        <v>31/12/2015</v>
      </c>
      <c r="F40" s="26">
        <f>EDATE(H40,-12)</f>
        <v>42094</v>
      </c>
      <c r="H40" s="20">
        <v>42460</v>
      </c>
      <c r="L40" s="26">
        <f>EDATE(D40,12)</f>
        <v>42735</v>
      </c>
      <c r="M40" s="13"/>
      <c r="N40" s="26">
        <f>EDATE(L40,12)</f>
        <v>43100</v>
      </c>
      <c r="O40" s="13"/>
      <c r="P40" s="26">
        <f>EDATE(N40,12)</f>
        <v>43465</v>
      </c>
      <c r="Q40" s="13"/>
      <c r="R40" s="26">
        <f>EDATE(P40,12)</f>
        <v>43830</v>
      </c>
    </row>
    <row r="41" spans="1:18" ht="15" customHeight="1">
      <c r="B41" t="s">
        <v>86</v>
      </c>
      <c r="D41" s="23">
        <v>547.65499999999997</v>
      </c>
      <c r="F41" s="23">
        <v>138.52000000000001</v>
      </c>
      <c r="H41" s="23">
        <v>147.517</v>
      </c>
      <c r="L41" s="23" t="e">
        <v>#N/A</v>
      </c>
      <c r="N41" s="23" t="e">
        <v>#N/A</v>
      </c>
      <c r="P41" s="23" t="e">
        <v>#N/A</v>
      </c>
      <c r="R41" s="23" t="e">
        <v>#N/A</v>
      </c>
    </row>
    <row r="42" spans="1:18" ht="15" customHeight="1">
      <c r="B42" t="s">
        <v>87</v>
      </c>
      <c r="D42" s="25">
        <v>100.14100000000001</v>
      </c>
      <c r="F42" s="25">
        <v>25.919</v>
      </c>
      <c r="H42" s="25">
        <v>22.268999999999998</v>
      </c>
      <c r="L42" s="23" t="e">
        <v>#N/A</v>
      </c>
      <c r="N42" s="23" t="e">
        <v>#N/A</v>
      </c>
      <c r="P42" s="23" t="e">
        <v>#N/A</v>
      </c>
      <c r="R42" s="23" t="e">
        <v>#N/A</v>
      </c>
    </row>
    <row r="43" spans="1:18" ht="15" customHeight="1">
      <c r="B43" t="s">
        <v>88</v>
      </c>
      <c r="D43" s="23">
        <v>21.494</v>
      </c>
      <c r="F43" s="23">
        <v>5.0670000000000002</v>
      </c>
      <c r="H43" s="23">
        <v>6.1520000000000001</v>
      </c>
      <c r="L43" s="25" t="e">
        <f>L44-L42</f>
        <v>#N/A</v>
      </c>
      <c r="N43" s="25" t="e">
        <f>N44-N42</f>
        <v>#N/A</v>
      </c>
      <c r="P43" s="25" t="e">
        <f>P44-P42</f>
        <v>#N/A</v>
      </c>
      <c r="R43" s="25" t="e">
        <f>R44-R42</f>
        <v>#N/A</v>
      </c>
    </row>
    <row r="44" spans="1:18" ht="15" customHeight="1">
      <c r="B44" t="s">
        <v>89</v>
      </c>
      <c r="D44" s="23">
        <f>D42+D43</f>
        <v>121.63500000000001</v>
      </c>
      <c r="F44" s="23">
        <f>F42+F43</f>
        <v>30.986000000000001</v>
      </c>
      <c r="H44" s="23">
        <f>H42+H43</f>
        <v>28.420999999999999</v>
      </c>
      <c r="L44" s="24" t="e">
        <v>#N/A</v>
      </c>
      <c r="N44" s="24" t="e">
        <v>#N/A</v>
      </c>
      <c r="P44" s="24" t="e">
        <v>#N/A</v>
      </c>
      <c r="R44" s="24" t="e">
        <v>#N/A</v>
      </c>
    </row>
    <row r="45" spans="1:18" ht="15" customHeight="1">
      <c r="B45" t="s">
        <v>90</v>
      </c>
      <c r="D45" s="23">
        <v>0.34699999999999998</v>
      </c>
      <c r="F45" s="23">
        <v>0.08</v>
      </c>
      <c r="H45" s="23">
        <v>0</v>
      </c>
      <c r="L45" s="23" t="e">
        <v>#N/A</v>
      </c>
      <c r="N45" s="23" t="e">
        <v>#N/A</v>
      </c>
      <c r="P45" s="23" t="e">
        <v>#N/A</v>
      </c>
      <c r="R45" s="23" t="e">
        <v>#N/A</v>
      </c>
    </row>
    <row r="46" spans="1:18" ht="15" customHeight="1">
      <c r="B46" t="s">
        <v>91</v>
      </c>
      <c r="D46" s="23">
        <v>50.619</v>
      </c>
      <c r="F46" s="23">
        <v>16.303000000000001</v>
      </c>
      <c r="H46" s="23">
        <v>50.619</v>
      </c>
      <c r="L46" s="23" t="e">
        <v>#N/A</v>
      </c>
      <c r="N46" s="23" t="e">
        <v>#N/A</v>
      </c>
      <c r="P46" s="23" t="e">
        <v>#N/A</v>
      </c>
      <c r="R46" s="23" t="e">
        <v>#N/A</v>
      </c>
    </row>
    <row r="49" spans="1:7" ht="15" customHeight="1">
      <c r="A49" s="16" t="s">
        <v>92</v>
      </c>
      <c r="B49" s="16"/>
      <c r="C49" s="16"/>
      <c r="D49" s="16"/>
      <c r="E49" s="16"/>
      <c r="F49" s="16"/>
      <c r="G49" s="16"/>
    </row>
    <row r="50" spans="1:7" ht="15" customHeight="1">
      <c r="B50" t="s">
        <v>93</v>
      </c>
      <c r="D50" t="s">
        <v>94</v>
      </c>
      <c r="F50" t="s">
        <v>95</v>
      </c>
    </row>
    <row r="51" spans="1:7" ht="15" customHeight="1">
      <c r="B51" t="s">
        <v>96</v>
      </c>
      <c r="D51" s="18">
        <v>0</v>
      </c>
      <c r="F51" s="19">
        <v>0</v>
      </c>
    </row>
    <row r="52" spans="1:7" ht="15" customHeight="1">
      <c r="B52" t="s">
        <v>97</v>
      </c>
      <c r="D52" s="18">
        <v>0</v>
      </c>
      <c r="F52" s="19">
        <v>0</v>
      </c>
    </row>
    <row r="53" spans="1:7" ht="15" customHeight="1">
      <c r="B53" t="s">
        <v>98</v>
      </c>
      <c r="D53" s="18">
        <v>0</v>
      </c>
      <c r="F53" s="19">
        <v>0</v>
      </c>
    </row>
    <row r="54" spans="1:7" ht="15" customHeight="1">
      <c r="B54" t="s">
        <v>99</v>
      </c>
      <c r="D54" s="18">
        <v>0</v>
      </c>
      <c r="F54" s="19">
        <v>0</v>
      </c>
    </row>
    <row r="55" spans="1:7" ht="15" customHeight="1">
      <c r="B55" t="s">
        <v>100</v>
      </c>
      <c r="D55" s="18">
        <v>0</v>
      </c>
      <c r="F55" s="19">
        <v>0</v>
      </c>
    </row>
    <row r="56" spans="1:7" ht="15" customHeight="1">
      <c r="B56" t="s">
        <v>101</v>
      </c>
      <c r="D56" s="18">
        <v>0</v>
      </c>
      <c r="F56" s="19">
        <v>0</v>
      </c>
    </row>
    <row r="57" spans="1:7" ht="15" customHeight="1">
      <c r="B57" t="s">
        <v>102</v>
      </c>
      <c r="D57" s="18">
        <v>0</v>
      </c>
      <c r="F57" s="19">
        <v>0</v>
      </c>
    </row>
    <row r="58" spans="1:7" ht="15" customHeight="1">
      <c r="B58" t="s">
        <v>103</v>
      </c>
      <c r="D58" s="18">
        <v>0</v>
      </c>
      <c r="F58" s="19">
        <v>0</v>
      </c>
    </row>
    <row r="59" spans="1:7" ht="15" customHeight="1">
      <c r="B59" t="s">
        <v>104</v>
      </c>
    </row>
    <row r="61" spans="1:7" ht="15" customHeight="1">
      <c r="A61"/>
      <c r="B61" t="s">
        <v>105</v>
      </c>
      <c r="F61" s="19">
        <v>0</v>
      </c>
    </row>
    <row r="62" spans="1:7" ht="15" customHeight="1">
      <c r="B62" t="s">
        <v>106</v>
      </c>
      <c r="F62" s="19">
        <v>0</v>
      </c>
    </row>
    <row r="63" spans="1:7" ht="15" customHeight="1">
      <c r="B63" t="s">
        <v>107</v>
      </c>
      <c r="F63" s="19">
        <v>0</v>
      </c>
    </row>
    <row r="64" spans="1:7" ht="15" customHeight="1">
      <c r="B64" t="s">
        <v>108</v>
      </c>
      <c r="F64" s="19">
        <v>0</v>
      </c>
    </row>
    <row r="65" spans="1:6" ht="15" customHeight="1">
      <c r="B65" t="s">
        <v>109</v>
      </c>
      <c r="F65" s="19">
        <v>0</v>
      </c>
    </row>
    <row r="66" spans="1:6" ht="15" customHeight="1">
      <c r="B66" t="s">
        <v>110</v>
      </c>
      <c r="F66" s="19">
        <v>0</v>
      </c>
    </row>
    <row r="67" spans="1:6" ht="15" customHeight="1">
      <c r="B67" t="s">
        <v>111</v>
      </c>
      <c r="F67" s="19">
        <v>39.268000000000001</v>
      </c>
    </row>
    <row r="71" spans="1:6" ht="15" customHeight="1">
      <c r="A71"/>
    </row>
    <row r="72" spans="1:6" ht="15" customHeight="1">
      <c r="A72"/>
    </row>
    <row r="73" spans="1:6" ht="15" customHeight="1">
      <c r="A73"/>
    </row>
    <row r="74" spans="1:6" ht="15" customHeight="1">
      <c r="A74"/>
    </row>
    <row r="75" spans="1:6" ht="15" customHeight="1">
      <c r="A75"/>
    </row>
    <row r="76" spans="1:6" ht="15" customHeight="1">
      <c r="A76"/>
    </row>
    <row r="77" spans="1:6" ht="15" customHeight="1">
      <c r="A77"/>
    </row>
    <row r="78" spans="1:6" ht="15" customHeight="1">
      <c r="A78"/>
    </row>
    <row r="79" spans="1:6" ht="15" customHeight="1">
      <c r="A79"/>
    </row>
    <row r="80" spans="1:6" ht="15" customHeight="1">
      <c r="A80"/>
    </row>
    <row r="81" spans="1:1" ht="15" customHeight="1">
      <c r="A81"/>
    </row>
    <row r="82" spans="1:1" ht="15" customHeight="1">
      <c r="A82"/>
    </row>
    <row r="83" spans="1:1" ht="15" customHeight="1">
      <c r="A83"/>
    </row>
    <row r="84" spans="1:1" ht="15" customHeight="1">
      <c r="A84"/>
    </row>
    <row r="85" spans="1:1" ht="15" customHeight="1">
      <c r="A85"/>
    </row>
    <row r="86" spans="1:1" ht="15" customHeight="1">
      <c r="A86"/>
    </row>
    <row r="87" spans="1:1" ht="15" customHeight="1">
      <c r="A87"/>
    </row>
    <row r="88" spans="1:1" ht="15" customHeight="1">
      <c r="A88"/>
    </row>
    <row r="89" spans="1:1" ht="15" customHeight="1">
      <c r="A89"/>
    </row>
    <row r="90" spans="1:1" ht="15" customHeight="1">
      <c r="A90"/>
    </row>
    <row r="91" spans="1:1" ht="15" customHeight="1">
      <c r="A91"/>
    </row>
    <row r="92" spans="1:1" ht="15" customHeight="1">
      <c r="A92"/>
    </row>
    <row r="93" spans="1:1" ht="15" customHeight="1">
      <c r="A93"/>
    </row>
    <row r="94" spans="1:1" ht="15" customHeight="1">
      <c r="A94"/>
    </row>
    <row r="95" spans="1:1" ht="15" customHeight="1">
      <c r="A95"/>
    </row>
    <row r="96" spans="1:1" ht="15" customHeight="1">
      <c r="A96"/>
    </row>
    <row r="97" spans="1:1" ht="15" customHeight="1">
      <c r="A97"/>
    </row>
    <row r="98" spans="1:1" ht="15" customHeight="1">
      <c r="A98"/>
    </row>
    <row r="99" spans="1:1" ht="15" customHeight="1">
      <c r="A99"/>
    </row>
    <row r="100" spans="1:1" ht="15" customHeight="1">
      <c r="A100"/>
    </row>
    <row r="101" spans="1:1" ht="15" customHeight="1">
      <c r="A101"/>
    </row>
    <row r="102" spans="1:1" ht="15" customHeight="1">
      <c r="A102"/>
    </row>
    <row r="103" spans="1:1" ht="15" customHeight="1">
      <c r="A103"/>
    </row>
    <row r="104" spans="1:1" ht="15" customHeight="1">
      <c r="A104"/>
    </row>
    <row r="105" spans="1:1" ht="15" customHeight="1">
      <c r="A105"/>
    </row>
    <row r="106" spans="1:1" ht="15" customHeight="1">
      <c r="A106"/>
    </row>
    <row r="107" spans="1:1" ht="15" customHeight="1">
      <c r="A107"/>
    </row>
    <row r="108" spans="1:1" ht="15" customHeight="1">
      <c r="A108"/>
    </row>
    <row r="109" spans="1:1" ht="15" customHeight="1">
      <c r="A109"/>
    </row>
    <row r="110" spans="1:1" ht="15" customHeight="1">
      <c r="A110"/>
    </row>
  </sheetData>
  <dataValidations count="57">
    <dataValidation allowBlank="1" errorTitle="1x1" error="United States" promptTitle="FactSet Formula" prompt="=FDS($D$5,&quot;FREF_ENTITY_COUNTRY(HQ,NAME)&quot;)" sqref="D6" xr:uid="{9B1E32E7-ADBB-44B3-BBC6-F5DB306CA5C2}"/>
    <dataValidation allowBlank="1" errorTitle="1x1" error="31/12/2015" promptTitle="FactSet Formula" prompt="=FDS($D$5,&quot;FF_FISCAL_DATE(ANN_R,0,,,,&quot;&quot;DATEI&quot;&quot;)&quot;)" sqref="D8" xr:uid="{69312EFA-85C4-4971-9301-D4A2452C0CAA}"/>
    <dataValidation allowBlank="1" errorTitle="1x1" error="01-Jun-16" promptTitle="FactSet Formula" prompt="=TEXT(FDS(D5,&quot;FG_DATE_Q(0Q)&quot;),&quot;DD-MMM-YY&quot;)" sqref="D9" xr:uid="{4C59F054-F187-4603-82C7-F03CCEAE3AE6}"/>
    <dataValidation allowBlank="1" errorTitle="1x1" error="USD" promptTitle="FactSet Formula" prompt="=FDS(D5,&quot;P_CURRENCY(&quot;&quot;ISO&quot;&quot;)&quot;)" sqref="D11" xr:uid="{48E066CD-7F31-46FC-9F03-0447CDA27656}"/>
    <dataValidation allowBlank="1" errorTitle="1x1" error="-2146826246" promptTitle="FactSet Formula" prompt="=FDSLIVE(D5,&quot;RTP_PRICE_CLOSE&quot;)" sqref="D13" xr:uid="{D259B040-7958-4C66-B00A-19876A3209C4}"/>
    <dataValidation allowBlank="1" errorTitle="1x1" error="-2146826246" promptTitle="FactSet Formula" prompt="=FDSLIVE(D5,&quot;RTP_PRICE_LOW_52W&quot;)" sqref="D14" xr:uid="{F0B8391A-8E04-4725-9FC5-C2577A4A8A52}"/>
    <dataValidation allowBlank="1" errorTitle="1x1" error="-2146826246" promptTitle="FactSet Formula" prompt="=FDSLIVE(D5,&quot;RTP_PRICE_HIGH_52W&quot;)" sqref="D15" xr:uid="{3E3CF8FC-1754-44D8-A30E-26F516DFEAF7}"/>
    <dataValidation allowBlank="1" errorTitle="1x1" error="-2146826246" promptTitle="FactSet Formula" prompt="=FDS(D5,&quot;OS_SEC_FLT_SHS(0D,,MTD,SEC)&quot;)/1000000" sqref="D16" xr:uid="{11FE2614-5B47-4D13-80CD-04679D3A2F03}"/>
    <dataValidation allowBlank="1" errorTitle="1x1" error="NA" promptTitle="FactSet Formula" prompt="=IF(ISERROR(FDS($D$5,&quot;FF_DPS(ANN,0Q)&quot;)/COMP_SHAREPRICE),&quot;NA&quot;,FDS($D$5,&quot;FF_DPS(ANN,0Q)&quot;)/COMP_SHAREPRICE)" sqref="D17" xr:uid="{F64C3BA7-D92A-4E8B-BCBA-ED7B42446831}"/>
    <dataValidation allowBlank="1" errorTitle="1x1" error="0.6389551" promptTitle="FactSet Formula" prompt="=FDS(D5,&quot;P_BETA_PR(NOW,,,&quot;&quot;5Y&quot;&quot;)&quot;)" sqref="D18" xr:uid="{11F6554C-2707-4E9C-A8F7-1E33FFC09B09}"/>
    <dataValidation allowBlank="1" errorTitle="1x1" error="-2146826246" promptTitle="FactSet Formula" prompt="=FDS(D5,&quot;FF_TAX_RATE(ANN_R,NOW)&quot;)/100" sqref="D19" xr:uid="{6D7EFC4E-901E-46AD-A9B6-ED997DE493FE}"/>
    <dataValidation allowBlank="1" errorTitle="1x1" promptTitle="FactSet Formula" prompt="=FDSB(D5,&quot;MDY_RTG_LT(0)&quot;)" sqref="D21" xr:uid="{3F6E14FB-4CAE-416F-A71C-1250A7FDE6CF}"/>
    <dataValidation allowBlank="1" errorTitle="1x1" error="-" promptTitle="FactSet Formula" prompt="=FDSC(&quot;-&quot;,D5,&quot;FE_ESTIMATE(EPS_LTG,MEAN,,,NOW,,,'')/100&quot;)" sqref="D22" xr:uid="{199A8EF7-AE0C-4870-994E-A158121B8830}"/>
    <dataValidation allowBlank="1" errorTitle="1x1" error="0" promptTitle="FactSet Formula" prompt="=FDS(D5,&quot;FF_MIN_INT_ACCUM(QTR_R,0)&quot;)" sqref="D25" xr:uid="{0BE316FE-F8FB-483F-A823-0582C1A1F292}"/>
    <dataValidation allowBlank="1" errorTitle="1x1" error="0" promptTitle="FactSet Formula" prompt="=FDS(D5,&quot;FF_MIN_INT_EXP(ANN_R,0Y)&quot;)" sqref="D26" xr:uid="{290ED470-DA89-466C-84D6-FA6E91681F7A}"/>
    <dataValidation allowBlank="1" errorTitle="1x1" error="67.661362" promptTitle="FactSet Formula" prompt="=FDS(D5,&quot;FF_COM_SHS_OUT(QTR,0Q)&quot;)" sqref="D27" xr:uid="{61228DE6-7944-42DF-B710-A14E79BD9970}"/>
    <dataValidation allowBlank="1" errorTitle="1x1" error="510.953" promptTitle="FactSet Formula" prompt="=FDS(D5,&quot;FF_SHLDRS_EQ(QTR_R,0Q)&quot;)" sqref="D28" xr:uid="{642614C2-38BE-4697-A065-4DB77326353B}"/>
    <dataValidation allowBlank="1" errorTitle="1x1" error="6.611" promptTitle="FactSet Formula" prompt="=FDS(D5,&quot;FF_DEBT_ST(QTR_R,0Q)&quot;)" sqref="D29" xr:uid="{0B79509D-6B23-4919-A769-57E56483923C}"/>
    <dataValidation allowBlank="1" errorTitle="1x1" error="0" promptTitle="FactSet Formula" prompt="=FDS(D5,&quot;FF_DEBT_LT(QTR_R,0Q)&quot;)" sqref="D30" xr:uid="{36252F2D-B210-4C58-B136-02F3084410E3}"/>
    <dataValidation allowBlank="1" errorTitle="1x1" error="0" promptTitle="FactSet Formula" prompt="=FDS(D5,&quot;FF_PFD_STK(ANN_R,0Q)&quot;)" sqref="D32" xr:uid="{B49F2B74-0CBC-43B6-89A8-F8BA5E31DAEF}"/>
    <dataValidation allowBlank="1" errorTitle="1x1" error="113.082" promptTitle="FactSet Formula" prompt="=FDS(D5,&quot;FF_CASH_GENERIC(QTR_R,0Q)&quot;)" sqref="D33" xr:uid="{B342D412-DDD2-4FE7-9531-297252CA6C5D}"/>
    <dataValidation allowBlank="1" errorTitle="1x1" error="0" promptTitle="FactSet Formula" prompt="=FDS(D5,&quot;FF_INVEST_ST_TOT(ANN_R,0Q)&quot;)" sqref="D34" xr:uid="{6F4ECA13-6B1D-465E-A73A-792038F89791}"/>
    <dataValidation allowBlank="1" errorTitle="1x1" error="1.84" promptTitle="FactSet Formula" prompt="=FDS(D5,&quot;FF_INVEST_LT(ANN_R,0Q)&quot;)" sqref="D35" xr:uid="{119C8AF1-8F05-4AA0-96BC-5884EAB22D26}"/>
    <dataValidation allowBlank="1" errorTitle="1x1" error="547.655" promptTitle="FactSet Formula" prompt="=FDS(D5,&quot;FF_SALES(ANN_R,0Y)&quot;)" sqref="D41" xr:uid="{274AB612-0F39-4886-A967-B468148CEFCF}"/>
    <dataValidation allowBlank="1" errorTitle="1x1" error="100.141" promptTitle="FactSet Formula" prompt="=FDS($D$5,&quot;FF_EBIT_OPER(ANN_R,0Y)&quot;)" sqref="D42" xr:uid="{01B88315-30D9-46AB-95C5-6E39C84670D8}"/>
    <dataValidation allowBlank="1" errorTitle="1x1" error="21.494" promptTitle="FactSet Formula" prompt="=FDS($D$5,&quot;FF_DEP_AMORT_EXP(ANN_R,0Y)&quot;)" sqref="D43" xr:uid="{672D9109-A415-47D8-A19C-B8169B33DBFF}"/>
    <dataValidation allowBlank="1" errorTitle="1x1" error="0.347" promptTitle="FactSet Formula" prompt="=FDS($D$5,&quot;FF_INT_EXP_NET(ANN_R,0Y)&quot;)" sqref="D45" xr:uid="{88ED7EDE-FAA3-4A56-BDDD-6B7983E59763}"/>
    <dataValidation allowBlank="1" errorTitle="1x1" error="50.619" promptTitle="FactSet Formula" prompt="=FDS($D$5,&quot;FF_FREE_PS_CF(ANN_R_FCFE,0Y)&quot;)*FDS($D$5,&quot;FF_COM_SHS_OUT_EPS_DIL(ANN_R,0Y)&quot;)" sqref="D46 H46" xr:uid="{37243C34-F9AC-4A70-9A17-66EC57DA27CA}"/>
    <dataValidation allowBlank="1" errorTitle="1x1" error="138.52" promptTitle="FactSet Formula" prompt="=FDS(D5,&quot;FF_SALES(QTR_R,-1AY)&quot;)" sqref="F41" xr:uid="{21D61A78-AD9C-4AF7-BB69-55382D778A38}"/>
    <dataValidation allowBlank="1" errorTitle="1x1" error="25.919" promptTitle="FactSet Formula" prompt="=FDS($D$5,&quot;FF_EBIT_OPER(QTR_R,-1AY)&quot;)" sqref="F42" xr:uid="{4690C7E0-36E5-453D-9FF1-5CA833166FFD}"/>
    <dataValidation allowBlank="1" errorTitle="1x1" error="5.067" promptTitle="FactSet Formula" prompt="=FDS($D$5,&quot;FF_DEP_AMORT_EXP(QTR_R,-1AY)&quot;)" sqref="F43" xr:uid="{F57EF5AC-F353-4D2F-BA6B-9FD1A56222F9}"/>
    <dataValidation allowBlank="1" errorTitle="1x1" error="0.08" promptTitle="FactSet Formula" prompt="=FDS($D$5,&quot;FF_INT_EXP_NET(QTR_R,-1AY)&quot;)" sqref="F45" xr:uid="{50FDF8EB-B6D5-4F6B-A0B9-657DF35B4E64}"/>
    <dataValidation allowBlank="1" errorTitle="1x1" error="16.303" promptTitle="FactSet Formula" prompt="=FDS($D$5,&quot;FF_FREE_PS_CF(QTR_R,-1AY)&quot;)*FDS($D$5,&quot;FF_COM_SHS_OUT_EPS_DIL(QTR_R,-1AY)&quot;)" sqref="F46" xr:uid="{25FB88E7-91D2-4586-8E22-8966BD973B53}"/>
    <dataValidation allowBlank="1" errorTitle="1x1" error="147.517" promptTitle="FactSet Formula" prompt="=FDS(D5,&quot;FF_SALES(QTR_R,0Q)&quot;)" sqref="H41" xr:uid="{F0DA475C-B65C-4320-83BF-424A9F5FEE1D}"/>
    <dataValidation allowBlank="1" errorTitle="1x1" error="22.269" promptTitle="FactSet Formula" prompt="=FDS($D$5,&quot;FF_EBIT_OPER(QTR_R,0AY)&quot;)" sqref="H42" xr:uid="{3706982F-93DF-4F0B-91D5-BCBD8C5ECD5B}"/>
    <dataValidation allowBlank="1" errorTitle="1x1" error="6.152" promptTitle="FactSet Formula" prompt="=FDS($D$5,&quot;FF_DEP_AMORT_EXP(QTR_R,0AY)&quot;)" sqref="H43" xr:uid="{335285AB-A59E-4D40-A2F0-A37A80E8AE73}"/>
    <dataValidation allowBlank="1" errorTitle="1x1" error="0" promptTitle="FactSet Formula" prompt="=FDS($D$5,&quot;FF_INT_EXP_NET(QTR_R,0AY)&quot;)" sqref="H45" xr:uid="{F33679AA-E6D4-45E1-9044-9351422271CE}"/>
    <dataValidation allowBlank="1" errorTitle="1x1" error="-2146826246" promptTitle="FactSet Formula" prompt="=FDS($D$5,&quot;FE_ESTIMATE(SALES,MEDIAN,ANNUAL,+1,NOW,,,'')&quot;)" sqref="L41" xr:uid="{CC232ED9-E6AB-46E1-932F-D58E777D1E80}"/>
    <dataValidation allowBlank="1" errorTitle="1x1" error="-2146826246" promptTitle="FactSet Formula" prompt="=FDS($D$5,&quot;FE_ESTIMATE(EBIT,MEDIAN,ANNUAL,+1,NOW,,,'')&quot;)" sqref="L42" xr:uid="{F4563ADF-8BE9-49CF-ACAC-8B76083BB353}"/>
    <dataValidation allowBlank="1" errorTitle="1x1" error="-2146826246" promptTitle="FactSet Formula" prompt="=FDS($D$5,&quot;FE_ESTIMATE(EBITDA,MEDIAN,ANNUAL,+1,NOW,,,'')&quot;)" sqref="L44" xr:uid="{291D3A58-A6BF-46ED-8236-F0593ABEA463}"/>
    <dataValidation allowBlank="1" errorTitle="1x1" error="-2146826246" promptTitle="FactSet Formula" prompt="=FDS($D$5,&quot;FE_ESTIMATE(INT_EXP,MEDIAN,ANNUAL,+1,NOW,,,'')&quot;)" sqref="L45" xr:uid="{3CA88B67-6E5C-45D0-96BD-524D3F5BEB9F}"/>
    <dataValidation allowBlank="1" errorTitle="1x1" error="-2146826246" promptTitle="FactSet Formula" prompt="=FDS($D$5,&quot;FE_ESTIMATE(FCF,MEDIAN,ANNUAL,+1,NOW,,,'')&quot;)" sqref="L46" xr:uid="{3F62A670-EF24-40B5-9F79-2EB4A617AE65}"/>
    <dataValidation allowBlank="1" errorTitle="1x1" error="-2146826246" promptTitle="FactSet Formula" prompt="=FDS($D$5,&quot;FE_ESTIMATE(SALES,MEDIAN,ANNUAL,+2,NOW,,,'')&quot;)" sqref="N41" xr:uid="{C387798B-3A6E-4C77-B796-C1B2984BB998}"/>
    <dataValidation allowBlank="1" errorTitle="1x1" error="-2146826246" promptTitle="FactSet Formula" prompt="=FDS($D$5,&quot;FE_ESTIMATE(EBIT,MEDIAN,ANNUAL,+2,NOW,,,'')&quot;)" sqref="N42" xr:uid="{082C6725-5926-429A-92FA-0C025CBCBE18}"/>
    <dataValidation allowBlank="1" errorTitle="1x1" error="-2146826246" promptTitle="FactSet Formula" prompt="=FDS($D$5,&quot;FE_ESTIMATE(EBITDA,MEDIAN,ANNUAL,+2,NOW,,,'')&quot;)" sqref="N44" xr:uid="{D654E080-6EA4-4ED7-BE73-3997C0B6CA0C}"/>
    <dataValidation allowBlank="1" errorTitle="1x1" error="-2146826246" promptTitle="FactSet Formula" prompt="=FDS($D$5,&quot;FE_ESTIMATE(INT_EXP,MEDIAN,ANNUAL,+2,NOW,,,'')&quot;)" sqref="N45" xr:uid="{C32E3440-969D-4131-9184-C0FF1820ABD9}"/>
    <dataValidation allowBlank="1" errorTitle="1x1" error="-2146826246" promptTitle="FactSet Formula" prompt="=FDS($D$5,&quot;FE_ESTIMATE(FCF,MEDIAN,ANNUAL,+2,NOW,,,'')&quot;)" sqref="N46" xr:uid="{081B778F-58FE-4224-AC7F-785F60832B77}"/>
    <dataValidation allowBlank="1" errorTitle="1x1" error="-2146826246" promptTitle="FactSet Formula" prompt="=FDS($D$5,&quot;FE_ESTIMATE(SALES,MEDIAN,ANNUAL,+3,NOW,,,'')&quot;)" sqref="P41" xr:uid="{83AE419F-9F99-4F1E-A2DA-D60BF8A3F858}"/>
    <dataValidation allowBlank="1" errorTitle="1x1" error="-2146826246" promptTitle="FactSet Formula" prompt="=FDS($D$5,&quot;FE_ESTIMATE(EBIT,MEDIAN,ANNUAL,+3,NOW,,,'')&quot;)" sqref="P42" xr:uid="{87C32087-8671-4F12-AB42-7B828075F2D4}"/>
    <dataValidation allowBlank="1" errorTitle="1x1" error="-2146826246" promptTitle="FactSet Formula" prompt="=FDS($D$5,&quot;FE_ESTIMATE(EBITDA,MEDIAN,ANNUAL,+3,NOW,,,'')&quot;)" sqref="P44" xr:uid="{60B5448F-67A6-49BA-97B8-B41B5D58B8DD}"/>
    <dataValidation allowBlank="1" errorTitle="1x1" error="-2146826246" promptTitle="FactSet Formula" prompt="=FDS($D$5,&quot;FE_ESTIMATE(INT_EXP,MEDIAN,ANNUAL,+3,NOW,,,'')&quot;)" sqref="P45" xr:uid="{4190B8C6-1FE4-422C-8435-AC20264A8D0B}"/>
    <dataValidation allowBlank="1" errorTitle="1x1" error="-2146826246" promptTitle="FactSet Formula" prompt="=FDS($D$5,&quot;FE_ESTIMATE(FCF,MEDIAN,ANNUAL,+3,NOW,,,'')&quot;)" sqref="P46" xr:uid="{3D5D1E5C-4991-4313-9684-A35336FFB6E5}"/>
    <dataValidation allowBlank="1" errorTitle="1x1" error="-2146826246" promptTitle="FactSet Formula" prompt="=FDS($D$5,&quot;FE_ESTIMATE(SALES,MEDIAN,ANNUAL,+4,NOW,,,'')&quot;)" sqref="R41" xr:uid="{847CCF44-3D3D-4E7B-B49B-B57BA46D1567}"/>
    <dataValidation allowBlank="1" errorTitle="1x1" error="-2146826246" promptTitle="FactSet Formula" prompt="=FDS($D$5,&quot;FE_ESTIMATE(EBIT,MEDIAN,ANNUAL,+4,NOW,,,'')&quot;)" sqref="R42" xr:uid="{735483DD-8102-477D-BB29-D1ED02818C75}"/>
    <dataValidation allowBlank="1" errorTitle="1x1" error="-2146826246" promptTitle="FactSet Formula" prompt="=FDS($D$5,&quot;FE_ESTIMATE(EBITDA,MEDIAN,ANNUAL,+4,NOW,,,'')&quot;)" sqref="R44" xr:uid="{9A24C514-DFD9-4EF1-94BB-A5E6C16EC304}"/>
    <dataValidation allowBlank="1" errorTitle="1x1" error="-2146826246" promptTitle="FactSet Formula" prompt="=FDS($D$5,&quot;FE_ESTIMATE(INT_EXP,MEDIAN,ANNUAL,+4,NOW,,,'')&quot;)" sqref="R45" xr:uid="{A0A6D185-B340-4F48-B016-CE6CA411698E}"/>
    <dataValidation allowBlank="1" errorTitle="1x1" error="-2146826246" promptTitle="FactSet Formula" prompt="=FDS($D$5,&quot;FE_ESTIMATE(FCF,MEDIAN,ANNUAL,+4,NOW,,,'')&quot;)" sqref="R46" xr:uid="{0C1EED4B-170F-44DE-AFB8-545E8A26EE4F}"/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A9F915-2B17-4715-8EDB-5DE4AFBBB3E6}"/>
</file>

<file path=customXml/itemProps2.xml><?xml version="1.0" encoding="utf-8"?>
<ds:datastoreItem xmlns:ds="http://schemas.openxmlformats.org/officeDocument/2006/customXml" ds:itemID="{64BF77BC-0FF9-4A09-9207-7676E8C9DAB2}"/>
</file>

<file path=customXml/itemProps3.xml><?xml version="1.0" encoding="utf-8"?>
<ds:datastoreItem xmlns:ds="http://schemas.openxmlformats.org/officeDocument/2006/customXml" ds:itemID="{2E2129C9-1124-4B70-BEF5-EE10F174A1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Alastair Matchett</dc:creator>
  <cp:keywords/>
  <dc:description/>
  <cp:lastModifiedBy>Sophie Harrup</cp:lastModifiedBy>
  <cp:revision/>
  <dcterms:created xsi:type="dcterms:W3CDTF">2016-02-03T14:06:14Z</dcterms:created>
  <dcterms:modified xsi:type="dcterms:W3CDTF">2026-02-27T15:48:55Z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=fdsSearchOrder">
    <vt:i4>0</vt:i4>
  </property>
  <property fmtid="{D5CDD505-2E9C-101B-9397-08002B2CF9AE}" pid="3" name="ContentTypeId">
    <vt:lpwstr>0x0101004F002F8CDD7ACF40A6C36B1C9FA62C55</vt:lpwstr>
  </property>
  <property fmtid="{D5CDD505-2E9C-101B-9397-08002B2CF9AE}" pid="4" name="MediaServiceImageTags">
    <vt:lpwstr/>
  </property>
</Properties>
</file>