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maria_weber_fe_training/Documents/Maria Weber/Felix Live/1_27 Feb 26_Val Fundamentals/Clean Excel/"/>
    </mc:Choice>
  </mc:AlternateContent>
  <xr:revisionPtr revIDLastSave="784" documentId="8_{BBD5C36B-7C8D-4D6A-B4D3-B1438F99C9EB}" xr6:coauthVersionLast="47" xr6:coauthVersionMax="47" xr10:uidLastSave="{62F26C76-56BE-4E9F-96C3-6D5BADFAEC66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SFT Valuation" sheetId="7" r:id="rId3"/>
    <sheet name="MSFT Balance Sheet" sheetId="9" r:id="rId4"/>
    <sheet name="EV versus Equity Multiples" sheetId="8" r:id="rId5"/>
  </sheets>
  <definedNames>
    <definedName name="_xlnm.Print_Area" localSheetId="4">'EV versus Equity Multiples'!$A$1:$J$2</definedName>
    <definedName name="_xlnm.Print_Area" localSheetId="3">'MSFT Balance Sheet'!$A$1:$J$2</definedName>
    <definedName name="_xlnm.Print_Area" localSheetId="2">'MSFT Valuation'!$A$1:$J$2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9" l="1"/>
  <c r="C25" i="9"/>
  <c r="C32" i="9" s="1"/>
  <c r="C10" i="9"/>
  <c r="C17" i="9" s="1"/>
  <c r="C39" i="9" l="1"/>
  <c r="C37" i="9"/>
  <c r="F21" i="9"/>
  <c r="F11" i="9"/>
  <c r="H21" i="9"/>
  <c r="H11" i="9"/>
  <c r="J21" i="9" l="1"/>
  <c r="J11" i="9"/>
  <c r="A1" i="9"/>
  <c r="F19" i="8" l="1"/>
  <c r="F21" i="8" s="1"/>
  <c r="C19" i="8"/>
  <c r="C21" i="8" s="1"/>
  <c r="F11" i="8"/>
  <c r="F9" i="8"/>
  <c r="C9" i="8"/>
  <c r="C11" i="8" s="1"/>
  <c r="A1" i="8"/>
  <c r="A1" i="7" l="1"/>
  <c r="I11" i="7" l="1"/>
  <c r="F11" i="7" l="1"/>
  <c r="A7" i="1"/>
  <c r="I12" i="7" l="1"/>
  <c r="A1" i="6" l="1"/>
</calcChain>
</file>

<file path=xl/sharedStrings.xml><?xml version="1.0" encoding="utf-8"?>
<sst xmlns="http://schemas.openxmlformats.org/spreadsheetml/2006/main" count="153" uniqueCount="98">
  <si>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</si>
  <si>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</si>
  <si>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</si>
  <si>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</si>
  <si>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</si>
  <si>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</si>
  <si>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</si>
  <si>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</si>
  <si>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</si>
  <si>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</si>
  <si>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</si>
  <si>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</si>
  <si>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</si>
  <si>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</si>
  <si>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</si>
  <si>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Valuation</t>
  </si>
  <si>
    <t>Valuation Fundamentals</t>
  </si>
  <si>
    <t>Equity Value</t>
  </si>
  <si>
    <t>EV</t>
  </si>
  <si>
    <t>P/E</t>
  </si>
  <si>
    <t>Cash</t>
  </si>
  <si>
    <t>Equity</t>
  </si>
  <si>
    <t>Equity value</t>
  </si>
  <si>
    <t>EBIT</t>
  </si>
  <si>
    <t>EV/EBIT</t>
  </si>
  <si>
    <t>Net income</t>
  </si>
  <si>
    <t xml:space="preserve"> </t>
  </si>
  <si>
    <t>Interest expense</t>
  </si>
  <si>
    <t>Debt</t>
  </si>
  <si>
    <t>End</t>
  </si>
  <si>
    <t>Tax expense</t>
  </si>
  <si>
    <t>EV Calculation</t>
  </si>
  <si>
    <t>Earnings</t>
  </si>
  <si>
    <t>Diluted shares outstanding</t>
  </si>
  <si>
    <t>Short-term investments</t>
  </si>
  <si>
    <t>EPS</t>
  </si>
  <si>
    <t>Multiples</t>
  </si>
  <si>
    <t>Company A - high cash, no debt</t>
  </si>
  <si>
    <t>Value</t>
  </si>
  <si>
    <t>Value Driver</t>
  </si>
  <si>
    <t>Multiple</t>
  </si>
  <si>
    <t>Interest income</t>
  </si>
  <si>
    <t>No. shares</t>
  </si>
  <si>
    <t>Per share</t>
  </si>
  <si>
    <t>Company B - high debt</t>
  </si>
  <si>
    <t>Inventories</t>
  </si>
  <si>
    <t>TOTAL</t>
  </si>
  <si>
    <t>Goodwill</t>
  </si>
  <si>
    <t>Long-term debt</t>
  </si>
  <si>
    <t>Balance check</t>
  </si>
  <si>
    <t>ASSETS = LIABILITIES + EQUITY</t>
  </si>
  <si>
    <t>Other Fin Assets</t>
  </si>
  <si>
    <t>Operating Assets</t>
  </si>
  <si>
    <t>Operating Liabilities</t>
  </si>
  <si>
    <t>Check</t>
  </si>
  <si>
    <t>NET OPERATING ASSETS + FIN ASSETS = FUNDING (i.e. DEBT + EQUITY)</t>
  </si>
  <si>
    <t xml:space="preserve">Net Operating Assets  </t>
  </si>
  <si>
    <t>All figures in $ millions, except per share amounts</t>
  </si>
  <si>
    <t>EV / FY1 EBITDA</t>
  </si>
  <si>
    <t>P / E FY1</t>
  </si>
  <si>
    <t>Total current assets</t>
  </si>
  <si>
    <t>Current portion of long-term debt</t>
  </si>
  <si>
    <t>Accounts payable</t>
  </si>
  <si>
    <t>Total current liabilities</t>
  </si>
  <si>
    <t>Operating lease liabilities</t>
  </si>
  <si>
    <t>Enterprise Value</t>
  </si>
  <si>
    <t>EV versus Equity Multiples</t>
  </si>
  <si>
    <t>Cash and cash equivalents</t>
  </si>
  <si>
    <t>Property and equipment, net</t>
  </si>
  <si>
    <t>Intangible assets, net</t>
  </si>
  <si>
    <t>Total assets</t>
  </si>
  <si>
    <t>Total liabilities</t>
  </si>
  <si>
    <t>Retained earnings</t>
  </si>
  <si>
    <t>Accumulated other comprehensive loss</t>
  </si>
  <si>
    <t>Total stockholders’ equity</t>
  </si>
  <si>
    <t>Total liabilities and stockholders’ equity</t>
  </si>
  <si>
    <t>Other current assets</t>
  </si>
  <si>
    <t>Operating lease right-of-use assets</t>
  </si>
  <si>
    <t>Other long-term assets</t>
  </si>
  <si>
    <t>Other current liabilities</t>
  </si>
  <si>
    <t>Other long-term liabilities</t>
  </si>
  <si>
    <t>Equity and other investments</t>
  </si>
  <si>
    <t>Accrued compensation</t>
  </si>
  <si>
    <t>Short-term income taxes</t>
  </si>
  <si>
    <t>Short-term unearned revenue</t>
  </si>
  <si>
    <t>Long-term income taxes</t>
  </si>
  <si>
    <t>Long-term unearned revenue</t>
  </si>
  <si>
    <t>Deferred income taxes</t>
  </si>
  <si>
    <t xml:space="preserve">Accounts receivable, net </t>
  </si>
  <si>
    <t>Common stock and paid-in capital</t>
  </si>
  <si>
    <t>Microsoft Balance Sheet 31 Dec 2025</t>
  </si>
  <si>
    <t>MSFT Valuation</t>
  </si>
  <si>
    <t>MSFT Balance Sheet</t>
  </si>
  <si>
    <t>Microsoft Valuation (ticker: MSFT)</t>
  </si>
  <si>
    <t>EBITDA - Jun'26e</t>
  </si>
  <si>
    <t>EPS - Jun'26e</t>
  </si>
  <si>
    <t>Cash and Short-term Inv</t>
  </si>
  <si>
    <t>Share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</si>
</sst>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#,##0.0_);\(#,##0.0\);0.0_);@_)"/>
    <numFmt numFmtId="174" formatCode="#,##0.00_);\(#,##0.00\);0.00_);@_)"/>
    <numFmt numFmtId="175" formatCode="#,##0.0\ \x_);\(#,##0.0\ \x\)"/>
  </numFmts>
  <fonts count="39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rgb="FF085393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3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1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5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3" fontId="32" fillId="0" borderId="0" applyNumberFormat="0" applyFill="0" applyBorder="0" applyAlignment="0" applyProtection="0"/>
    <xf numFmtId="170" fontId="3" fillId="0" borderId="0">
      <alignment vertical="top"/>
    </xf>
    <xf numFmtId="173" fontId="34" fillId="0" borderId="0"/>
    <xf numFmtId="171" fontId="9" fillId="0" borderId="0" applyFont="0" applyFill="0" applyBorder="0" applyAlignment="0" applyProtection="0"/>
    <xf numFmtId="170" fontId="27" fillId="2" borderId="0">
      <alignment horizontal="center"/>
    </xf>
  </cellStyleXfs>
  <cellXfs count="99">
    <xf numFmtId="173" fontId="0" fillId="0" borderId="0" xfId="0"/>
    <xf numFmtId="175" fontId="0" fillId="0" borderId="0" xfId="55" applyFont="1"/>
    <xf numFmtId="173" fontId="2" fillId="5" borderId="0" xfId="0" applyFont="1" applyFill="1"/>
    <xf numFmtId="173" fontId="2" fillId="4" borderId="0" xfId="0" applyFont="1" applyFill="1"/>
    <xf numFmtId="173" fontId="2" fillId="5" borderId="0" xfId="0" applyFont="1" applyFill="1" applyAlignment="1">
      <alignment vertical="top" wrapText="1"/>
    </xf>
    <xf numFmtId="173" fontId="2" fillId="5" borderId="1" xfId="0" applyFont="1" applyFill="1" applyBorder="1" applyAlignment="1">
      <alignment vertical="top"/>
    </xf>
    <xf numFmtId="170" fontId="31" fillId="2" borderId="0" xfId="48" applyNumberFormat="1">
      <alignment horizontal="left"/>
    </xf>
    <xf numFmtId="173" fontId="25" fillId="2" borderId="0" xfId="0" applyFont="1" applyFill="1"/>
    <xf numFmtId="173" fontId="26" fillId="3" borderId="0" xfId="0" applyFont="1" applyFill="1"/>
    <xf numFmtId="173" fontId="3" fillId="5" borderId="0" xfId="0" applyFont="1" applyFill="1" applyAlignment="1">
      <alignment horizontal="center" vertical="top"/>
    </xf>
    <xf numFmtId="173" fontId="3" fillId="5" borderId="0" xfId="0" applyFont="1" applyFill="1" applyAlignment="1">
      <alignment vertical="top"/>
    </xf>
    <xf numFmtId="173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1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3" fontId="2" fillId="5" borderId="0" xfId="0" applyFont="1" applyFill="1" applyAlignment="1">
      <alignment horizontal="left" vertical="top"/>
    </xf>
    <xf numFmtId="173" fontId="2" fillId="5" borderId="0" xfId="0" applyFont="1" applyFill="1" applyAlignment="1">
      <alignment vertical="top"/>
    </xf>
    <xf numFmtId="173" fontId="2" fillId="0" borderId="0" xfId="0" applyFont="1" applyAlignment="1">
      <alignment vertical="top" wrapText="1"/>
    </xf>
    <xf numFmtId="173" fontId="3" fillId="0" borderId="0" xfId="0" applyFont="1" applyAlignment="1">
      <alignment vertical="top"/>
    </xf>
    <xf numFmtId="173" fontId="2" fillId="0" borderId="0" xfId="0" applyFont="1" applyAlignment="1">
      <alignment horizontal="left" wrapText="1"/>
    </xf>
    <xf numFmtId="173" fontId="2" fillId="0" borderId="0" xfId="0" applyFont="1" applyAlignment="1">
      <alignment vertical="top"/>
    </xf>
    <xf numFmtId="173" fontId="2" fillId="0" borderId="0" xfId="0" applyFont="1"/>
    <xf numFmtId="173" fontId="4" fillId="0" borderId="0" xfId="0" applyFont="1" applyAlignment="1">
      <alignment vertical="center"/>
    </xf>
    <xf numFmtId="173" fontId="5" fillId="0" borderId="0" xfId="0" applyFont="1" applyAlignment="1">
      <alignment vertical="center" wrapText="1"/>
    </xf>
    <xf numFmtId="173" fontId="2" fillId="0" borderId="0" xfId="0" applyFont="1" applyAlignment="1">
      <alignment horizontal="left" vertical="top"/>
    </xf>
    <xf numFmtId="173" fontId="3" fillId="0" borderId="0" xfId="0" applyFont="1" applyAlignment="1">
      <alignment horizontal="center" vertical="top"/>
    </xf>
    <xf numFmtId="173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3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3" fontId="3" fillId="0" borderId="0" xfId="0" applyFont="1" applyAlignment="1">
      <alignment horizontal="left" vertical="top"/>
    </xf>
    <xf numFmtId="173" fontId="3" fillId="0" borderId="0" xfId="0" applyFont="1"/>
    <xf numFmtId="173" fontId="25" fillId="0" borderId="0" xfId="0" applyFont="1"/>
    <xf numFmtId="173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59" applyFont="1" applyAlignment="1">
      <alignment vertical="top"/>
    </xf>
    <xf numFmtId="0" fontId="3" fillId="5" borderId="12" xfId="59" applyFont="1" applyAlignment="1">
      <alignment horizontal="center" vertical="top"/>
    </xf>
    <xf numFmtId="0" fontId="2" fillId="5" borderId="12" xfId="59" applyFont="1" applyAlignment="1"/>
    <xf numFmtId="0" fontId="5" fillId="5" borderId="12" xfId="59" applyFont="1" applyAlignment="1">
      <alignment vertical="center" wrapText="1"/>
    </xf>
    <xf numFmtId="173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59" applyFont="1" applyAlignment="1"/>
    <xf numFmtId="0" fontId="2" fillId="5" borderId="12" xfId="59" applyFont="1" applyAlignment="1">
      <alignment horizontal="left"/>
    </xf>
    <xf numFmtId="0" fontId="7" fillId="5" borderId="12" xfId="59" applyFont="1" applyAlignment="1">
      <alignment horizontal="center" vertical="center" wrapText="1"/>
    </xf>
    <xf numFmtId="0" fontId="7" fillId="5" borderId="12" xfId="59" applyFont="1" applyAlignment="1">
      <alignment vertical="center" wrapText="1"/>
    </xf>
    <xf numFmtId="170" fontId="30" fillId="37" borderId="11" xfId="58" applyNumberFormat="1">
      <protection locked="0"/>
    </xf>
    <xf numFmtId="170" fontId="2" fillId="0" borderId="0" xfId="51" applyNumberFormat="1" applyFont="1" applyFill="1" applyAlignment="1"/>
    <xf numFmtId="0" fontId="2" fillId="0" borderId="0" xfId="59" applyFont="1" applyFill="1" applyBorder="1" applyAlignment="1"/>
    <xf numFmtId="173" fontId="0" fillId="5" borderId="0" xfId="51" applyNumberFormat="1" applyFont="1" applyAlignment="1"/>
    <xf numFmtId="173" fontId="2" fillId="5" borderId="0" xfId="51" applyNumberFormat="1" applyFont="1" applyAlignment="1">
      <alignment vertical="top"/>
    </xf>
    <xf numFmtId="0" fontId="0" fillId="5" borderId="12" xfId="59" applyFont="1" applyAlignment="1"/>
    <xf numFmtId="173" fontId="4" fillId="5" borderId="0" xfId="51" applyNumberFormat="1" applyFont="1" applyAlignment="1">
      <alignment vertical="center"/>
    </xf>
    <xf numFmtId="0" fontId="3" fillId="5" borderId="12" xfId="59" applyFont="1" applyAlignment="1">
      <alignment horizontal="left" vertical="top"/>
    </xf>
    <xf numFmtId="173" fontId="4" fillId="0" borderId="0" xfId="50" applyNumberFormat="1" applyFill="1">
      <alignment horizontal="left" vertical="center"/>
    </xf>
    <xf numFmtId="173" fontId="30" fillId="0" borderId="0" xfId="57" applyNumberFormat="1" applyFill="1"/>
    <xf numFmtId="174" fontId="30" fillId="0" borderId="0" xfId="57" applyNumberFormat="1" applyFill="1"/>
    <xf numFmtId="173" fontId="32" fillId="0" borderId="0" xfId="60"/>
    <xf numFmtId="170" fontId="3" fillId="0" borderId="0" xfId="61">
      <alignment vertical="top"/>
    </xf>
    <xf numFmtId="173" fontId="34" fillId="0" borderId="0" xfId="62"/>
    <xf numFmtId="170" fontId="35" fillId="0" borderId="0" xfId="61" applyFont="1">
      <alignment vertical="top"/>
    </xf>
    <xf numFmtId="173" fontId="33" fillId="0" borderId="0" xfId="62" applyFont="1"/>
    <xf numFmtId="171" fontId="0" fillId="0" borderId="0" xfId="63" applyFont="1"/>
    <xf numFmtId="173" fontId="34" fillId="40" borderId="0" xfId="62" applyFill="1"/>
    <xf numFmtId="173" fontId="34" fillId="41" borderId="0" xfId="62" applyFill="1"/>
    <xf numFmtId="173" fontId="34" fillId="38" borderId="0" xfId="62" applyFill="1"/>
    <xf numFmtId="173" fontId="34" fillId="39" borderId="0" xfId="62" applyFill="1"/>
    <xf numFmtId="173" fontId="36" fillId="0" borderId="0" xfId="0" applyFont="1"/>
    <xf numFmtId="173" fontId="36" fillId="0" borderId="0" xfId="57" applyNumberFormat="1" applyFont="1" applyFill="1"/>
    <xf numFmtId="173" fontId="0" fillId="41" borderId="0" xfId="0" applyFill="1"/>
    <xf numFmtId="173" fontId="33" fillId="0" borderId="0" xfId="62" applyFont="1" applyAlignment="1">
      <alignment horizontal="centerContinuous"/>
    </xf>
    <xf numFmtId="173" fontId="34" fillId="0" borderId="0" xfId="62" applyAlignment="1">
      <alignment horizontal="centerContinuous"/>
    </xf>
    <xf numFmtId="173" fontId="34" fillId="42" borderId="0" xfId="62" applyFill="1"/>
    <xf numFmtId="173" fontId="0" fillId="39" borderId="0" xfId="0" applyFill="1"/>
    <xf numFmtId="173" fontId="0" fillId="0" borderId="0" xfId="0" applyAlignment="1">
      <alignment horizontal="centerContinuous"/>
    </xf>
    <xf numFmtId="173" fontId="0" fillId="5" borderId="0" xfId="51" applyNumberFormat="1" applyFont="1" applyAlignment="1">
      <alignment horizontal="left"/>
    </xf>
    <xf numFmtId="173" fontId="29" fillId="0" borderId="0" xfId="57" applyNumberFormat="1" applyFont="1" applyFill="1"/>
    <xf numFmtId="170" fontId="29" fillId="2" borderId="0" xfId="53" applyFont="1">
      <alignment horizontal="center"/>
    </xf>
    <xf numFmtId="168" fontId="37" fillId="3" borderId="0" xfId="52" applyFont="1">
      <alignment horizontal="center"/>
    </xf>
    <xf numFmtId="173" fontId="29" fillId="0" borderId="0" xfId="0" applyFont="1"/>
    <xf numFmtId="173" fontId="38" fillId="0" borderId="0" xfId="57" applyNumberFormat="1" applyFont="1" applyFill="1"/>
    <xf numFmtId="170" fontId="31" fillId="2" borderId="0" xfId="48" applyNumberFormat="1" applyAlignment="1">
      <alignment horizontal="center"/>
    </xf>
    <xf numFmtId="173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1" fillId="3" borderId="0" xfId="49" applyNumberFormat="1" applyFont="1" applyAlignment="1">
      <alignment horizontal="center" vertical="center"/>
    </xf>
    <xf numFmtId="170" fontId="0" fillId="5" borderId="0" xfId="0" applyNumberFormat="1" applyFill="1" applyAlignment="1">
      <alignment horizontal="center" vertical="center" wrapText="1"/>
    </xf>
    <xf numFmtId="173" fontId="7" fillId="0" borderId="0" xfId="0" applyFont="1" applyAlignment="1">
      <alignment horizontal="center" vertical="center" wrapText="1"/>
    </xf>
    <xf numFmtId="173" fontId="4" fillId="5" borderId="0" xfId="0" applyFont="1" applyFill="1" applyAlignment="1">
      <alignment horizontal="left" vertical="center"/>
    </xf>
    <xf numFmtId="173" fontId="4" fillId="5" borderId="0" xfId="50" applyNumberFormat="1" applyFill="1">
      <alignment horizontal="left" vertical="center"/>
    </xf>
    <xf numFmtId="173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59" xr:uid="{00000000-0005-0000-0000-00001A000000}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st Proj Title" xfId="64" xr:uid="{ED22E3A1-E86F-48AB-A520-85EB1283FD8B}"/>
    <cellStyle name="Hyperlink" xfId="1" builtinId="8" hidden="1" customBuiltin="1"/>
    <cellStyle name="Hyperlink" xfId="60" builtinId="8"/>
    <cellStyle name="Input" xfId="15" builtinId="20" hidden="1"/>
    <cellStyle name="Input" xfId="58" builtinId="20" customBuiltin="1"/>
    <cellStyle name="Linked Cell" xfId="18" builtinId="24" hidden="1"/>
    <cellStyle name="Multiple" xfId="55" xr:uid="{00000000-0005-0000-0000-000032000000}"/>
    <cellStyle name="Multiple 2" xfId="63" xr:uid="{3CC395BF-4240-4DB1-B676-48EBE6230861}"/>
    <cellStyle name="Neutral" xfId="14" builtinId="28" hidden="1"/>
    <cellStyle name="Normal" xfId="0" builtinId="0" customBuiltin="1"/>
    <cellStyle name="Normal 2" xfId="62" xr:uid="{2C5D07AB-0585-4131-B5D8-28ED2E5B3744}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1" xr:uid="{67E0DBB7-7FB1-46C1-A165-E14AFC4E2B49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66675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2563" y="123826"/>
          <a:ext cx="468587" cy="342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22" customFormat="1" ht="75" customHeight="1" x14ac:dyDescent="0.45">
      <c r="A2" s="90" t="s">
        <v>15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89"/>
      <c r="D4" s="89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91" t="s">
        <v>9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4" s="23" customFormat="1" ht="15" customHeight="1" x14ac:dyDescent="0.4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</row>
    <row r="7" spans="1:14" s="23" customFormat="1" ht="15" customHeight="1" x14ac:dyDescent="0.45">
      <c r="A7" s="91" t="str">
        <f ca="1">"© "&amp;YEAR(TODAY())&amp;" Financial Edge Training "</f>
        <v xml:space="preserve">© 2026 Financial Edge Training 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92"/>
      <c r="H9" s="92"/>
      <c r="I9" s="92"/>
      <c r="J9" s="92"/>
      <c r="K9" s="28"/>
    </row>
    <row r="10" spans="1:14" s="23" customFormat="1" ht="15" customHeight="1" x14ac:dyDescent="0.45">
      <c r="B10" s="24"/>
      <c r="C10" s="24"/>
      <c r="F10" s="28"/>
      <c r="G10" s="92"/>
      <c r="H10" s="92"/>
      <c r="I10" s="92"/>
      <c r="J10" s="92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88"/>
      <c r="H12" s="88"/>
      <c r="I12" s="88"/>
      <c r="J12" s="88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88"/>
      <c r="H13" s="88"/>
      <c r="I13" s="88"/>
      <c r="J13" s="88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88"/>
      <c r="H14" s="88"/>
      <c r="I14" s="88"/>
      <c r="J14" s="88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88"/>
      <c r="H16" s="88"/>
      <c r="I16" s="88"/>
      <c r="J16" s="88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5" fitToHeight="0" orientation="portrait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4" customFormat="1" ht="45" customHeight="1" x14ac:dyDescent="0.85">
      <c r="A1" s="14" t="str">
        <f>Welcome!A2</f>
        <v>Valuation</v>
      </c>
      <c r="B1" s="14"/>
      <c r="C1" s="14"/>
      <c r="D1" s="14"/>
      <c r="E1" s="14"/>
      <c r="F1" s="14"/>
      <c r="G1" s="14"/>
      <c r="H1" s="14"/>
      <c r="I1" s="14"/>
      <c r="J1" s="7"/>
      <c r="K1" s="7"/>
      <c r="L1" s="7"/>
      <c r="M1" s="7"/>
      <c r="N1" s="7"/>
      <c r="O1" s="7"/>
      <c r="P1" s="7"/>
      <c r="Q1" s="7"/>
      <c r="R1" s="7"/>
    </row>
    <row r="2" spans="1:18" s="35" customFormat="1" ht="30" customHeight="1" x14ac:dyDescent="0.65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8"/>
      <c r="K2" s="8"/>
      <c r="L2" s="8"/>
      <c r="M2" s="8"/>
      <c r="N2" s="8"/>
      <c r="O2" s="8"/>
      <c r="P2" s="8"/>
      <c r="Q2" s="8"/>
      <c r="R2" s="8"/>
    </row>
    <row r="3" spans="1:18" s="3" customFormat="1" ht="7.5" customHeight="1" x14ac:dyDescent="0.45"/>
    <row r="4" spans="1:18" s="3" customFormat="1" ht="22.5" customHeight="1" x14ac:dyDescent="0.45">
      <c r="A4" s="2"/>
      <c r="B4" s="93" t="s">
        <v>0</v>
      </c>
      <c r="C4" s="93"/>
      <c r="D4" s="93"/>
      <c r="E4" s="93"/>
      <c r="F4" s="93"/>
      <c r="G4" s="93"/>
      <c r="H4" s="93"/>
      <c r="I4" s="93"/>
      <c r="K4" s="2"/>
      <c r="L4" s="93" t="s">
        <v>2</v>
      </c>
      <c r="M4" s="93"/>
      <c r="N4" s="93"/>
      <c r="O4" s="93"/>
      <c r="P4" s="93"/>
      <c r="Q4" s="40"/>
      <c r="R4" s="40"/>
    </row>
    <row r="5" spans="1:18" s="3" customFormat="1" ht="15" customHeight="1" x14ac:dyDescent="0.45">
      <c r="A5" s="17"/>
      <c r="B5" s="9" t="s">
        <v>1</v>
      </c>
      <c r="C5" s="55" t="s">
        <v>17</v>
      </c>
      <c r="D5" s="18"/>
      <c r="E5" s="18"/>
      <c r="F5" s="18"/>
      <c r="G5" s="18"/>
      <c r="H5" s="18"/>
      <c r="I5" s="18"/>
      <c r="K5" s="2"/>
      <c r="L5" s="10" t="s">
        <v>3</v>
      </c>
      <c r="M5" s="10"/>
      <c r="N5" s="96"/>
      <c r="O5" s="96"/>
      <c r="P5" s="96"/>
      <c r="Q5" s="96"/>
      <c r="R5" s="40"/>
    </row>
    <row r="6" spans="1:18" s="3" customFormat="1" ht="15" customHeight="1" x14ac:dyDescent="0.45">
      <c r="A6" s="4"/>
      <c r="B6" s="9" t="s">
        <v>1</v>
      </c>
      <c r="C6" s="18" t="s">
        <v>65</v>
      </c>
      <c r="D6" s="18"/>
      <c r="E6" s="18"/>
      <c r="F6" s="18"/>
      <c r="G6" s="18"/>
      <c r="H6" s="18"/>
      <c r="I6" s="18"/>
      <c r="K6" s="17"/>
      <c r="L6" s="10" t="s">
        <v>4</v>
      </c>
      <c r="M6" s="10"/>
      <c r="N6" s="97"/>
      <c r="O6" s="97"/>
      <c r="P6" s="97"/>
      <c r="Q6" s="97"/>
      <c r="R6" s="40"/>
    </row>
    <row r="7" spans="1:18" s="3" customFormat="1" ht="15" customHeight="1" x14ac:dyDescent="0.45">
      <c r="A7" s="18"/>
      <c r="B7" s="9" t="s">
        <v>1</v>
      </c>
      <c r="C7" s="18" t="s">
        <v>36</v>
      </c>
      <c r="D7" s="18"/>
      <c r="E7" s="18"/>
      <c r="F7" s="18"/>
      <c r="G7" s="18"/>
      <c r="H7" s="18"/>
      <c r="I7" s="18"/>
      <c r="K7" s="4"/>
      <c r="L7" s="10" t="s">
        <v>5</v>
      </c>
      <c r="M7" s="10"/>
      <c r="N7" s="96"/>
      <c r="O7" s="96"/>
      <c r="P7" s="96"/>
      <c r="Q7" s="96"/>
      <c r="R7" s="40"/>
    </row>
    <row r="8" spans="1:18" s="3" customFormat="1" ht="15" customHeight="1" x14ac:dyDescent="0.45">
      <c r="A8" s="18"/>
      <c r="B8" s="9"/>
      <c r="C8" s="18"/>
      <c r="D8" s="18"/>
      <c r="E8" s="18"/>
      <c r="F8" s="18"/>
      <c r="G8" s="18"/>
      <c r="H8" s="18"/>
      <c r="I8" s="18"/>
      <c r="K8" s="18"/>
      <c r="L8" s="10" t="s">
        <v>6</v>
      </c>
      <c r="M8" s="10"/>
      <c r="N8" s="96"/>
      <c r="O8" s="96"/>
      <c r="P8" s="96"/>
      <c r="Q8" s="96"/>
      <c r="R8" s="40"/>
    </row>
    <row r="9" spans="1:18" s="3" customFormat="1" ht="15" customHeight="1" x14ac:dyDescent="0.45">
      <c r="A9" s="41"/>
      <c r="B9" s="9"/>
      <c r="C9" s="41"/>
      <c r="D9" s="41"/>
      <c r="E9" s="41"/>
      <c r="F9" s="41"/>
      <c r="G9" s="41"/>
      <c r="H9" s="41"/>
      <c r="I9" s="41"/>
      <c r="K9" s="18"/>
      <c r="L9" s="10" t="s">
        <v>7</v>
      </c>
      <c r="M9" s="10"/>
      <c r="N9" s="96"/>
      <c r="O9" s="96"/>
      <c r="P9" s="96"/>
      <c r="Q9" s="96"/>
      <c r="R9" s="40"/>
    </row>
    <row r="10" spans="1:18" s="3" customFormat="1" ht="15" customHeight="1" x14ac:dyDescent="0.45">
      <c r="A10" s="39"/>
      <c r="B10" s="9"/>
      <c r="C10" s="39"/>
      <c r="D10" s="39"/>
      <c r="E10" s="39"/>
      <c r="F10" s="39"/>
      <c r="G10" s="39"/>
      <c r="H10" s="39"/>
      <c r="I10" s="39"/>
      <c r="K10" s="18"/>
      <c r="L10" s="10" t="s">
        <v>8</v>
      </c>
      <c r="M10" s="10"/>
      <c r="N10" s="98">
        <v>0</v>
      </c>
      <c r="O10" s="98"/>
      <c r="P10" s="98"/>
      <c r="Q10" s="98"/>
      <c r="R10" s="47"/>
    </row>
    <row r="11" spans="1:18" s="3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5"/>
      <c r="L11" s="59"/>
      <c r="M11" s="59"/>
      <c r="N11" s="48"/>
      <c r="O11" s="49"/>
      <c r="P11" s="49"/>
      <c r="Q11" s="50"/>
      <c r="R11" s="51"/>
    </row>
    <row r="12" spans="1:18" s="3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3" customFormat="1" ht="22.5" customHeight="1" x14ac:dyDescent="0.45">
      <c r="A13" s="55"/>
      <c r="B13" s="94" t="s">
        <v>14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N13" s="2"/>
      <c r="O13" s="93" t="s">
        <v>10</v>
      </c>
      <c r="P13" s="93"/>
      <c r="Q13" s="93"/>
      <c r="R13" s="58"/>
    </row>
    <row r="14" spans="1:18" s="3" customFormat="1" ht="15" customHeight="1" x14ac:dyDescent="0.45">
      <c r="A14" s="56"/>
      <c r="B14" s="9" t="s">
        <v>1</v>
      </c>
      <c r="C14" s="81" t="s">
        <v>92</v>
      </c>
      <c r="D14" s="81"/>
      <c r="E14" s="81"/>
      <c r="F14" s="81"/>
      <c r="G14" s="81"/>
      <c r="H14" s="81"/>
      <c r="I14" s="81"/>
      <c r="J14" s="81"/>
      <c r="K14" s="81"/>
      <c r="L14" s="81"/>
      <c r="N14" s="17"/>
      <c r="O14" s="27"/>
      <c r="P14" s="22"/>
      <c r="Q14" s="22"/>
      <c r="R14" s="56"/>
    </row>
    <row r="15" spans="1:18" s="3" customFormat="1" ht="15" customHeight="1" x14ac:dyDescent="0.45">
      <c r="A15" s="56"/>
      <c r="B15" s="9" t="s">
        <v>1</v>
      </c>
      <c r="C15" s="18" t="s">
        <v>91</v>
      </c>
      <c r="D15" s="81"/>
      <c r="E15" s="81"/>
      <c r="F15" s="81"/>
      <c r="G15" s="81"/>
      <c r="H15" s="81"/>
      <c r="I15" s="81"/>
      <c r="J15" s="81"/>
      <c r="K15" s="81"/>
      <c r="L15" s="81"/>
      <c r="N15" s="4"/>
      <c r="O15" s="27"/>
      <c r="P15" s="52" t="s">
        <v>11</v>
      </c>
      <c r="Q15" s="22"/>
      <c r="R15" s="56"/>
    </row>
    <row r="16" spans="1:18" s="3" customFormat="1" ht="15" customHeight="1" x14ac:dyDescent="0.45">
      <c r="A16" s="56"/>
      <c r="B16" s="9" t="s">
        <v>1</v>
      </c>
      <c r="C16" s="18" t="s">
        <v>66</v>
      </c>
      <c r="D16" s="81"/>
      <c r="E16" s="81"/>
      <c r="F16" s="81"/>
      <c r="G16" s="81"/>
      <c r="H16" s="81"/>
      <c r="I16" s="81"/>
      <c r="J16" s="81"/>
      <c r="K16" s="81"/>
      <c r="L16" s="81"/>
      <c r="N16" s="18"/>
      <c r="O16" s="27"/>
      <c r="P16" s="36" t="s">
        <v>12</v>
      </c>
      <c r="Q16" s="22"/>
      <c r="R16" s="56"/>
    </row>
    <row r="17" spans="1:18" s="3" customFormat="1" ht="15" customHeight="1" x14ac:dyDescent="0.45">
      <c r="A17" s="56"/>
      <c r="B17" s="95"/>
      <c r="C17" s="95"/>
      <c r="D17" s="81"/>
      <c r="E17" s="81"/>
      <c r="F17" s="81"/>
      <c r="G17" s="81"/>
      <c r="H17" s="81"/>
      <c r="I17" s="81"/>
      <c r="J17" s="81"/>
      <c r="K17" s="81"/>
      <c r="L17" s="81"/>
      <c r="N17" s="18"/>
      <c r="O17" s="27"/>
      <c r="P17" t="s">
        <v>13</v>
      </c>
      <c r="Q17" s="22"/>
      <c r="R17" s="56"/>
    </row>
    <row r="18" spans="1:18" s="3" customFormat="1" ht="15" customHeight="1" x14ac:dyDescent="0.45">
      <c r="A18" s="39"/>
      <c r="B18" s="95"/>
      <c r="C18" s="95"/>
      <c r="D18" s="81"/>
      <c r="E18" s="81"/>
      <c r="F18" s="81"/>
      <c r="G18" s="81"/>
      <c r="H18" s="81"/>
      <c r="I18" s="81"/>
      <c r="J18" s="81"/>
      <c r="K18" s="81"/>
      <c r="L18" s="81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12">
    <mergeCell ref="L4:P4"/>
    <mergeCell ref="B4:I4"/>
    <mergeCell ref="B13:L13"/>
    <mergeCell ref="B18:C18"/>
    <mergeCell ref="N5:Q5"/>
    <mergeCell ref="N6:Q6"/>
    <mergeCell ref="N7:Q7"/>
    <mergeCell ref="N8:Q8"/>
    <mergeCell ref="N9:Q9"/>
    <mergeCell ref="N10:Q10"/>
    <mergeCell ref="O13:Q13"/>
    <mergeCell ref="B17:C17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5" fitToHeight="0" orientation="portrait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73FD-F1F1-4696-8DE3-72BDBA8697D5}">
  <sheetPr>
    <pageSetUpPr fitToPage="1"/>
  </sheetPr>
  <dimension ref="A1:L27"/>
  <sheetViews>
    <sheetView zoomScaleNormal="100" workbookViewId="0"/>
  </sheetViews>
  <sheetFormatPr defaultColWidth="9.1328125" defaultRowHeight="15" customHeight="1" x14ac:dyDescent="0.45"/>
  <cols>
    <col min="1" max="1" width="1.3984375" style="16" customWidth="1"/>
    <col min="2" max="2" width="41.73046875" customWidth="1"/>
    <col min="3" max="4" width="11" customWidth="1"/>
    <col min="5" max="5" width="19.33203125" bestFit="1" customWidth="1"/>
    <col min="6" max="6" width="11" customWidth="1"/>
    <col min="7" max="7" width="12.73046875" bestFit="1" customWidth="1"/>
    <col min="8" max="8" width="19.33203125" customWidth="1"/>
    <col min="9" max="9" width="11" customWidth="1"/>
    <col min="10" max="10" width="14" bestFit="1" customWidth="1"/>
    <col min="11" max="11" width="9.265625" customWidth="1"/>
    <col min="12" max="12" width="13.86328125" customWidth="1"/>
  </cols>
  <sheetData>
    <row r="1" spans="1:12" s="46" customFormat="1" ht="45" customHeight="1" x14ac:dyDescent="0.85">
      <c r="A1" s="6" t="str">
        <f>Info!A2</f>
        <v>Valuation Fundamentals</v>
      </c>
      <c r="B1" s="11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35" customFormat="1" ht="30" customHeight="1" x14ac:dyDescent="0.65">
      <c r="A2" s="15" t="s">
        <v>93</v>
      </c>
      <c r="B2" s="8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" customHeight="1" x14ac:dyDescent="0.45">
      <c r="A3" t="s">
        <v>57</v>
      </c>
    </row>
    <row r="4" spans="1:12" ht="15" customHeight="1" x14ac:dyDescent="0.45">
      <c r="A4"/>
    </row>
    <row r="5" spans="1:12" ht="15" customHeight="1" x14ac:dyDescent="0.45">
      <c r="A5" s="16" t="s">
        <v>31</v>
      </c>
    </row>
    <row r="6" spans="1:12" ht="15" customHeight="1" x14ac:dyDescent="0.45">
      <c r="B6" t="s">
        <v>97</v>
      </c>
      <c r="C6" s="62"/>
      <c r="E6" s="76" t="s">
        <v>55</v>
      </c>
      <c r="F6" s="77"/>
      <c r="G6" s="77"/>
      <c r="H6" s="77"/>
      <c r="I6" s="80"/>
      <c r="J6" s="80"/>
    </row>
    <row r="7" spans="1:12" ht="15" customHeight="1" x14ac:dyDescent="0.45">
      <c r="B7" t="s">
        <v>33</v>
      </c>
      <c r="C7" s="61"/>
      <c r="E7" s="69" t="s">
        <v>96</v>
      </c>
      <c r="F7" s="69"/>
      <c r="H7" s="71" t="s">
        <v>28</v>
      </c>
      <c r="I7" s="71"/>
    </row>
    <row r="8" spans="1:12" ht="15" customHeight="1" x14ac:dyDescent="0.45">
      <c r="B8" t="s">
        <v>22</v>
      </c>
      <c r="E8" s="78" t="s">
        <v>51</v>
      </c>
      <c r="F8" s="78"/>
      <c r="H8" s="72" t="s">
        <v>21</v>
      </c>
      <c r="I8" s="72"/>
    </row>
    <row r="9" spans="1:12" ht="15" customHeight="1" x14ac:dyDescent="0.45">
      <c r="E9" s="70" t="s">
        <v>56</v>
      </c>
      <c r="F9" s="70"/>
      <c r="H9" s="79"/>
      <c r="I9" s="79"/>
    </row>
    <row r="10" spans="1:12" ht="15" customHeight="1" x14ac:dyDescent="0.45">
      <c r="B10" t="s">
        <v>61</v>
      </c>
      <c r="C10" s="61"/>
      <c r="E10" s="70"/>
      <c r="F10" s="70"/>
      <c r="H10" s="72"/>
      <c r="I10" s="72"/>
    </row>
    <row r="11" spans="1:12" ht="15" customHeight="1" x14ac:dyDescent="0.45">
      <c r="B11" t="s">
        <v>48</v>
      </c>
      <c r="C11" s="61"/>
      <c r="E11" s="67" t="s">
        <v>46</v>
      </c>
      <c r="F11" s="67">
        <f>SUM(F7:F10)</f>
        <v>0</v>
      </c>
      <c r="H11" s="67" t="s">
        <v>46</v>
      </c>
      <c r="I11" s="67">
        <f>SUM(I7:I10)</f>
        <v>0</v>
      </c>
    </row>
    <row r="12" spans="1:12" ht="15" customHeight="1" x14ac:dyDescent="0.45">
      <c r="C12" s="63"/>
      <c r="H12" s="73" t="s">
        <v>54</v>
      </c>
      <c r="I12" s="73">
        <f>F11-I11</f>
        <v>0</v>
      </c>
    </row>
    <row r="13" spans="1:12" ht="15" customHeight="1" x14ac:dyDescent="0.45">
      <c r="B13" t="s">
        <v>20</v>
      </c>
      <c r="C13" s="61"/>
    </row>
    <row r="14" spans="1:12" ht="15" customHeight="1" x14ac:dyDescent="0.45">
      <c r="B14" t="s">
        <v>34</v>
      </c>
      <c r="C14" s="61"/>
    </row>
    <row r="15" spans="1:12" ht="15" customHeight="1" x14ac:dyDescent="0.45">
      <c r="B15" t="s">
        <v>81</v>
      </c>
      <c r="C15" s="61"/>
    </row>
    <row r="17" spans="1:3" ht="15" customHeight="1" x14ac:dyDescent="0.45">
      <c r="B17" t="s">
        <v>18</v>
      </c>
    </row>
    <row r="19" spans="1:3" ht="15" customHeight="1" x14ac:dyDescent="0.45">
      <c r="A19" s="16" t="s">
        <v>32</v>
      </c>
    </row>
    <row r="20" spans="1:3" ht="15" customHeight="1" x14ac:dyDescent="0.45">
      <c r="B20" t="s">
        <v>94</v>
      </c>
      <c r="C20" s="61"/>
    </row>
    <row r="21" spans="1:3" ht="15" customHeight="1" x14ac:dyDescent="0.45">
      <c r="B21" t="s">
        <v>95</v>
      </c>
      <c r="C21" s="62"/>
    </row>
    <row r="22" spans="1:3" ht="15" customHeight="1" x14ac:dyDescent="0.45">
      <c r="C22" s="62"/>
    </row>
    <row r="23" spans="1:3" ht="15" customHeight="1" x14ac:dyDescent="0.45">
      <c r="A23" s="16" t="s">
        <v>36</v>
      </c>
    </row>
    <row r="24" spans="1:3" ht="15" customHeight="1" x14ac:dyDescent="0.45">
      <c r="B24" t="s">
        <v>58</v>
      </c>
      <c r="C24" s="1"/>
    </row>
    <row r="25" spans="1:3" ht="15" customHeight="1" x14ac:dyDescent="0.45">
      <c r="B25" t="s">
        <v>59</v>
      </c>
      <c r="C25" s="1"/>
    </row>
    <row r="26" spans="1:3" ht="15" customHeight="1" x14ac:dyDescent="0.45">
      <c r="C26" s="1"/>
    </row>
    <row r="27" spans="1:3" ht="15" customHeight="1" x14ac:dyDescent="0.45">
      <c r="A27" s="16" t="s">
        <v>29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94" fitToHeight="0" orientation="landscape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17CFD-2DB8-4D0B-BE4A-EAF1770CE394}">
  <sheetPr>
    <pageSetUpPr fitToPage="1"/>
  </sheetPr>
  <dimension ref="A1:L41"/>
  <sheetViews>
    <sheetView zoomScaleNormal="100" workbookViewId="0"/>
  </sheetViews>
  <sheetFormatPr defaultColWidth="9.1328125" defaultRowHeight="15" customHeight="1" x14ac:dyDescent="0.45"/>
  <cols>
    <col min="1" max="1" width="1.3984375" style="16" customWidth="1"/>
    <col min="2" max="2" width="41.73046875" customWidth="1"/>
    <col min="3" max="3" width="9.265625" customWidth="1"/>
    <col min="4" max="4" width="11" style="85" customWidth="1"/>
    <col min="5" max="5" width="20.265625" bestFit="1" customWidth="1"/>
    <col min="6" max="6" width="11" customWidth="1"/>
    <col min="7" max="7" width="17.19921875" bestFit="1" customWidth="1"/>
    <col min="8" max="10" width="11" customWidth="1"/>
    <col min="11" max="12" width="9.265625" customWidth="1"/>
  </cols>
  <sheetData>
    <row r="1" spans="1:12" s="46" customFormat="1" ht="45" customHeight="1" x14ac:dyDescent="0.85">
      <c r="A1" s="6" t="str">
        <f>Info!A2</f>
        <v>Valuation Fundamentals</v>
      </c>
      <c r="B1" s="11"/>
      <c r="C1" s="11"/>
      <c r="D1" s="83"/>
      <c r="E1" s="13"/>
      <c r="F1" s="13"/>
      <c r="G1" s="13"/>
      <c r="H1" s="13"/>
      <c r="I1" s="13"/>
      <c r="J1" s="13"/>
      <c r="K1" s="13"/>
      <c r="L1" s="13"/>
    </row>
    <row r="2" spans="1:12" s="35" customFormat="1" ht="30" customHeight="1" x14ac:dyDescent="0.65">
      <c r="A2" s="15" t="s">
        <v>90</v>
      </c>
      <c r="B2" s="8"/>
      <c r="C2" s="8"/>
      <c r="D2" s="84"/>
      <c r="E2" s="12"/>
      <c r="F2" s="12"/>
      <c r="G2" s="12"/>
      <c r="H2" s="12"/>
      <c r="I2" s="12"/>
      <c r="J2" s="12"/>
      <c r="K2" s="12"/>
      <c r="L2" s="12"/>
    </row>
    <row r="3" spans="1:12" ht="15" customHeight="1" x14ac:dyDescent="0.45">
      <c r="A3" t="s">
        <v>57</v>
      </c>
    </row>
    <row r="5" spans="1:12" ht="15" customHeight="1" x14ac:dyDescent="0.45">
      <c r="B5" t="s">
        <v>67</v>
      </c>
      <c r="C5" s="61">
        <v>24296</v>
      </c>
      <c r="D5" s="82"/>
      <c r="E5" s="76" t="s">
        <v>50</v>
      </c>
      <c r="F5" s="77"/>
      <c r="G5" s="77"/>
      <c r="H5" s="77"/>
    </row>
    <row r="6" spans="1:12" ht="15" customHeight="1" x14ac:dyDescent="0.45">
      <c r="B6" t="s">
        <v>34</v>
      </c>
      <c r="C6" s="61">
        <v>65166</v>
      </c>
      <c r="D6" s="82"/>
      <c r="E6" s="69" t="s">
        <v>96</v>
      </c>
      <c r="F6" s="69"/>
      <c r="G6" s="70" t="s">
        <v>53</v>
      </c>
      <c r="H6" s="70"/>
    </row>
    <row r="7" spans="1:12" ht="15" customHeight="1" x14ac:dyDescent="0.45">
      <c r="B7" t="s">
        <v>88</v>
      </c>
      <c r="C7" s="61">
        <v>56535</v>
      </c>
      <c r="D7" s="82"/>
      <c r="E7" s="78" t="s">
        <v>51</v>
      </c>
      <c r="F7" s="78"/>
      <c r="G7" s="70"/>
      <c r="H7" s="70"/>
    </row>
    <row r="8" spans="1:12" ht="15" customHeight="1" x14ac:dyDescent="0.45">
      <c r="B8" t="s">
        <v>45</v>
      </c>
      <c r="C8" s="61">
        <v>1059</v>
      </c>
      <c r="D8" s="82"/>
      <c r="E8" s="70" t="s">
        <v>52</v>
      </c>
      <c r="F8" s="70"/>
      <c r="G8" s="71" t="s">
        <v>28</v>
      </c>
      <c r="H8" s="71"/>
    </row>
    <row r="9" spans="1:12" ht="15" customHeight="1" x14ac:dyDescent="0.45">
      <c r="B9" t="s">
        <v>76</v>
      </c>
      <c r="C9" s="61">
        <v>33134</v>
      </c>
      <c r="E9" s="75"/>
      <c r="F9" s="75"/>
      <c r="G9" s="72" t="s">
        <v>21</v>
      </c>
      <c r="H9" s="72"/>
    </row>
    <row r="10" spans="1:12" ht="15" customHeight="1" x14ac:dyDescent="0.45">
      <c r="B10" s="73" t="s">
        <v>60</v>
      </c>
      <c r="C10" s="86">
        <f>SUM(C5:C9)</f>
        <v>180190</v>
      </c>
      <c r="D10" s="82"/>
      <c r="E10" s="70"/>
      <c r="F10" s="70"/>
      <c r="G10" s="72"/>
      <c r="H10" s="72"/>
    </row>
    <row r="11" spans="1:12" ht="15" customHeight="1" x14ac:dyDescent="0.45">
      <c r="B11" t="s">
        <v>68</v>
      </c>
      <c r="C11" s="61">
        <v>261126</v>
      </c>
      <c r="D11" s="82"/>
      <c r="E11" s="67" t="s">
        <v>46</v>
      </c>
      <c r="F11" s="67">
        <f>SUM(F6:F10)</f>
        <v>0</v>
      </c>
      <c r="G11" s="67" t="s">
        <v>46</v>
      </c>
      <c r="H11" s="67">
        <f>SUM(H6:H10)</f>
        <v>0</v>
      </c>
      <c r="I11" s="73" t="s">
        <v>54</v>
      </c>
      <c r="J11" s="73">
        <f>F11-H11</f>
        <v>0</v>
      </c>
    </row>
    <row r="12" spans="1:12" ht="15" customHeight="1" x14ac:dyDescent="0.45">
      <c r="B12" t="s">
        <v>77</v>
      </c>
      <c r="C12" s="61">
        <v>25103</v>
      </c>
      <c r="D12" s="82"/>
    </row>
    <row r="13" spans="1:12" ht="15" customHeight="1" x14ac:dyDescent="0.45">
      <c r="B13" t="s">
        <v>81</v>
      </c>
      <c r="C13" s="61">
        <v>21202</v>
      </c>
      <c r="D13" s="82"/>
    </row>
    <row r="14" spans="1:12" ht="15" customHeight="1" x14ac:dyDescent="0.45">
      <c r="B14" t="s">
        <v>47</v>
      </c>
      <c r="C14" s="61">
        <v>119622</v>
      </c>
      <c r="D14" s="82"/>
    </row>
    <row r="15" spans="1:12" ht="15" customHeight="1" x14ac:dyDescent="0.45">
      <c r="B15" t="s">
        <v>69</v>
      </c>
      <c r="C15" s="61">
        <v>20289</v>
      </c>
      <c r="D15" s="82"/>
    </row>
    <row r="16" spans="1:12" ht="15" customHeight="1" x14ac:dyDescent="0.45">
      <c r="B16" t="s">
        <v>78</v>
      </c>
      <c r="C16" s="61">
        <v>37770</v>
      </c>
      <c r="D16" s="82"/>
      <c r="E16" s="76" t="s">
        <v>55</v>
      </c>
      <c r="F16" s="77"/>
      <c r="G16" s="77"/>
      <c r="H16" s="77"/>
    </row>
    <row r="17" spans="2:10" ht="15" customHeight="1" x14ac:dyDescent="0.45">
      <c r="B17" s="73" t="s">
        <v>70</v>
      </c>
      <c r="C17" s="74">
        <f>SUM(C10:C16)</f>
        <v>665302</v>
      </c>
      <c r="D17" s="82"/>
      <c r="E17" s="69" t="s">
        <v>20</v>
      </c>
      <c r="F17" s="69"/>
      <c r="G17" s="71" t="s">
        <v>28</v>
      </c>
      <c r="H17" s="71"/>
    </row>
    <row r="18" spans="2:10" ht="15" customHeight="1" x14ac:dyDescent="0.45">
      <c r="B18" s="73"/>
      <c r="C18" s="74"/>
      <c r="D18" s="82"/>
      <c r="E18" s="78" t="s">
        <v>51</v>
      </c>
      <c r="F18" s="78"/>
      <c r="G18" s="71"/>
      <c r="H18" s="71"/>
    </row>
    <row r="19" spans="2:10" ht="15" customHeight="1" x14ac:dyDescent="0.45">
      <c r="B19" t="s">
        <v>62</v>
      </c>
      <c r="C19" s="61">
        <v>37328</v>
      </c>
      <c r="D19" s="82"/>
      <c r="E19" s="70" t="s">
        <v>56</v>
      </c>
      <c r="F19" s="70"/>
      <c r="G19" s="72" t="s">
        <v>21</v>
      </c>
      <c r="H19" s="72"/>
    </row>
    <row r="20" spans="2:10" ht="15" customHeight="1" x14ac:dyDescent="0.45">
      <c r="B20" t="s">
        <v>61</v>
      </c>
      <c r="C20" s="61">
        <v>4837</v>
      </c>
      <c r="D20" s="82"/>
      <c r="E20" s="70"/>
      <c r="F20" s="70"/>
      <c r="G20" s="72"/>
      <c r="H20" s="72"/>
    </row>
    <row r="21" spans="2:10" ht="15" customHeight="1" x14ac:dyDescent="0.45">
      <c r="B21" t="s">
        <v>82</v>
      </c>
      <c r="C21" s="61">
        <v>10103</v>
      </c>
      <c r="D21" s="82"/>
      <c r="E21" s="67" t="s">
        <v>46</v>
      </c>
      <c r="F21" s="67">
        <f>SUM(F17:F20)</f>
        <v>0</v>
      </c>
      <c r="G21" s="67" t="s">
        <v>46</v>
      </c>
      <c r="H21" s="67">
        <f>SUM(H17:H20)</f>
        <v>0</v>
      </c>
      <c r="I21" s="73" t="s">
        <v>54</v>
      </c>
      <c r="J21" s="73">
        <f>F21-H21</f>
        <v>0</v>
      </c>
    </row>
    <row r="22" spans="2:10" ht="15" customHeight="1" x14ac:dyDescent="0.45">
      <c r="B22" t="s">
        <v>83</v>
      </c>
      <c r="C22" s="61">
        <v>2050</v>
      </c>
      <c r="D22" s="82"/>
    </row>
    <row r="23" spans="2:10" ht="15" customHeight="1" x14ac:dyDescent="0.45">
      <c r="B23" t="s">
        <v>84</v>
      </c>
      <c r="C23" s="61">
        <v>51376</v>
      </c>
      <c r="D23" s="82"/>
    </row>
    <row r="24" spans="2:10" ht="15" customHeight="1" x14ac:dyDescent="0.45">
      <c r="B24" t="s">
        <v>79</v>
      </c>
      <c r="C24" s="61">
        <v>24311</v>
      </c>
      <c r="D24" s="82"/>
      <c r="J24" s="73"/>
    </row>
    <row r="25" spans="2:10" ht="15" customHeight="1" x14ac:dyDescent="0.45">
      <c r="B25" s="73" t="s">
        <v>63</v>
      </c>
      <c r="C25" s="74">
        <f>SUM(C19:C24)</f>
        <v>130005</v>
      </c>
      <c r="D25" s="82"/>
    </row>
    <row r="26" spans="2:10" ht="15" customHeight="1" x14ac:dyDescent="0.45">
      <c r="B26" t="s">
        <v>48</v>
      </c>
      <c r="C26" s="61">
        <v>35425</v>
      </c>
      <c r="D26" s="82"/>
    </row>
    <row r="27" spans="2:10" ht="15" customHeight="1" x14ac:dyDescent="0.45">
      <c r="B27" t="s">
        <v>85</v>
      </c>
      <c r="C27" s="61">
        <v>27256</v>
      </c>
      <c r="D27" s="82"/>
    </row>
    <row r="28" spans="2:10" ht="15" customHeight="1" x14ac:dyDescent="0.45">
      <c r="B28" t="s">
        <v>86</v>
      </c>
      <c r="C28" s="61">
        <v>2668</v>
      </c>
    </row>
    <row r="29" spans="2:10" ht="15" customHeight="1" x14ac:dyDescent="0.45">
      <c r="B29" t="s">
        <v>87</v>
      </c>
      <c r="C29" s="61">
        <v>2876</v>
      </c>
      <c r="D29" s="82"/>
    </row>
    <row r="30" spans="2:10" ht="15" customHeight="1" x14ac:dyDescent="0.45">
      <c r="B30" t="s">
        <v>64</v>
      </c>
      <c r="C30" s="61">
        <v>17345</v>
      </c>
      <c r="D30" s="82"/>
    </row>
    <row r="31" spans="2:10" ht="15" customHeight="1" x14ac:dyDescent="0.45">
      <c r="B31" t="s">
        <v>80</v>
      </c>
      <c r="C31" s="61">
        <v>58852</v>
      </c>
    </row>
    <row r="32" spans="2:10" ht="15" customHeight="1" x14ac:dyDescent="0.45">
      <c r="B32" s="73" t="s">
        <v>71</v>
      </c>
      <c r="C32" s="73">
        <f>SUM(C25:C31)</f>
        <v>274427</v>
      </c>
    </row>
    <row r="33" spans="1:3" ht="15" customHeight="1" x14ac:dyDescent="0.45">
      <c r="B33" t="s">
        <v>89</v>
      </c>
      <c r="C33" s="61">
        <v>112788</v>
      </c>
    </row>
    <row r="34" spans="1:3" ht="15" customHeight="1" x14ac:dyDescent="0.45">
      <c r="B34" t="s">
        <v>72</v>
      </c>
      <c r="C34" s="61">
        <v>280789</v>
      </c>
    </row>
    <row r="35" spans="1:3" ht="15" customHeight="1" x14ac:dyDescent="0.45">
      <c r="B35" t="s">
        <v>73</v>
      </c>
      <c r="C35" s="61">
        <v>-2702</v>
      </c>
    </row>
    <row r="36" spans="1:3" ht="15" customHeight="1" x14ac:dyDescent="0.45">
      <c r="B36" s="73" t="s">
        <v>74</v>
      </c>
      <c r="C36" s="73">
        <f>SUM(C33:C35)</f>
        <v>390875</v>
      </c>
    </row>
    <row r="37" spans="1:3" ht="15" customHeight="1" x14ac:dyDescent="0.45">
      <c r="B37" s="73" t="s">
        <v>75</v>
      </c>
      <c r="C37" s="73">
        <f>C32+C36</f>
        <v>665302</v>
      </c>
    </row>
    <row r="39" spans="1:3" ht="15" customHeight="1" x14ac:dyDescent="0.45">
      <c r="B39" s="73" t="s">
        <v>49</v>
      </c>
      <c r="C39" s="73">
        <f>C17-C37</f>
        <v>0</v>
      </c>
    </row>
    <row r="40" spans="1:3" ht="15" customHeight="1" x14ac:dyDescent="0.45">
      <c r="B40" s="73"/>
      <c r="C40" s="73"/>
    </row>
    <row r="41" spans="1:3" ht="15" customHeight="1" x14ac:dyDescent="0.45">
      <c r="A41" s="16" t="s">
        <v>29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fitToWidth="0" orientation="landscape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10AD-06AF-425A-A644-40D6D892E81A}">
  <sheetPr>
    <pageSetUpPr fitToPage="1"/>
  </sheetPr>
  <dimension ref="A1:L23"/>
  <sheetViews>
    <sheetView zoomScaleNormal="100" workbookViewId="0"/>
  </sheetViews>
  <sheetFormatPr defaultColWidth="9.1328125" defaultRowHeight="15" customHeight="1" x14ac:dyDescent="0.45"/>
  <cols>
    <col min="1" max="1" width="1.3984375" style="16" customWidth="1"/>
    <col min="2" max="9" width="15.59765625" customWidth="1"/>
    <col min="10" max="10" width="11" customWidth="1"/>
    <col min="11" max="12" width="9.265625" customWidth="1"/>
  </cols>
  <sheetData>
    <row r="1" spans="1:12" s="46" customFormat="1" ht="45" customHeight="1" x14ac:dyDescent="0.85">
      <c r="A1" s="6" t="str">
        <f>Info!A2</f>
        <v>Valuation Fundamentals</v>
      </c>
      <c r="B1" s="11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35" customFormat="1" ht="30" customHeight="1" x14ac:dyDescent="0.65">
      <c r="A2" s="15" t="s">
        <v>66</v>
      </c>
      <c r="B2" s="8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" customHeight="1" x14ac:dyDescent="0.45">
      <c r="A3" s="16" t="s">
        <v>37</v>
      </c>
      <c r="B3" s="64"/>
      <c r="C3" s="65"/>
      <c r="D3" s="16"/>
      <c r="E3" s="65"/>
      <c r="F3" s="65"/>
      <c r="G3" s="16"/>
      <c r="H3" s="65"/>
      <c r="I3" s="65"/>
      <c r="J3" s="65"/>
    </row>
    <row r="4" spans="1:12" ht="15" customHeight="1" x14ac:dyDescent="0.45">
      <c r="B4" s="66" t="s">
        <v>38</v>
      </c>
      <c r="C4" s="67"/>
      <c r="E4" s="66" t="s">
        <v>39</v>
      </c>
      <c r="F4" s="67" t="s">
        <v>26</v>
      </c>
      <c r="G4" s="16"/>
      <c r="H4" s="66" t="s">
        <v>40</v>
      </c>
      <c r="I4" s="65"/>
      <c r="J4" s="65"/>
    </row>
    <row r="5" spans="1:12" ht="15" customHeight="1" x14ac:dyDescent="0.45">
      <c r="B5" t="s">
        <v>18</v>
      </c>
      <c r="C5" s="61">
        <v>1000</v>
      </c>
      <c r="E5" t="s">
        <v>23</v>
      </c>
      <c r="F5" s="61">
        <v>100</v>
      </c>
      <c r="H5" t="s">
        <v>24</v>
      </c>
      <c r="I5" s="68"/>
      <c r="J5" s="65"/>
    </row>
    <row r="6" spans="1:12" ht="15" customHeight="1" x14ac:dyDescent="0.45">
      <c r="B6" t="s">
        <v>20</v>
      </c>
      <c r="C6" s="61">
        <v>800</v>
      </c>
      <c r="E6" t="s">
        <v>41</v>
      </c>
      <c r="F6" s="61">
        <v>8</v>
      </c>
      <c r="H6" s="65"/>
      <c r="I6" s="65"/>
      <c r="J6" s="65"/>
    </row>
    <row r="7" spans="1:12" ht="15" customHeight="1" x14ac:dyDescent="0.45">
      <c r="B7" t="s">
        <v>28</v>
      </c>
      <c r="C7" s="61">
        <v>0</v>
      </c>
      <c r="E7" t="s">
        <v>27</v>
      </c>
      <c r="F7" s="61">
        <v>0</v>
      </c>
      <c r="H7" s="65"/>
      <c r="I7" s="65"/>
      <c r="J7" s="65"/>
    </row>
    <row r="8" spans="1:12" ht="15" customHeight="1" x14ac:dyDescent="0.45">
      <c r="A8" s="60"/>
      <c r="C8" s="65"/>
      <c r="E8" t="s">
        <v>30</v>
      </c>
      <c r="F8" s="61">
        <v>-32.4</v>
      </c>
      <c r="H8" s="65"/>
      <c r="I8" s="65"/>
      <c r="J8" s="65"/>
    </row>
    <row r="9" spans="1:12" ht="15" customHeight="1" x14ac:dyDescent="0.45">
      <c r="B9" t="s">
        <v>21</v>
      </c>
      <c r="C9" s="65">
        <f>C5+C6-C7</f>
        <v>1800</v>
      </c>
      <c r="E9" t="s">
        <v>25</v>
      </c>
      <c r="F9" s="65">
        <f>SUM(F5:F8)</f>
        <v>75.599999999999994</v>
      </c>
      <c r="H9" s="65"/>
      <c r="I9" s="65"/>
      <c r="J9" s="65"/>
    </row>
    <row r="10" spans="1:12" ht="15" customHeight="1" x14ac:dyDescent="0.45">
      <c r="B10" t="s">
        <v>42</v>
      </c>
      <c r="C10" s="61">
        <v>100</v>
      </c>
      <c r="E10" t="s">
        <v>42</v>
      </c>
      <c r="F10" s="61">
        <v>100</v>
      </c>
      <c r="H10" s="65"/>
      <c r="I10" s="65"/>
      <c r="J10" s="65"/>
    </row>
    <row r="11" spans="1:12" ht="15" customHeight="1" x14ac:dyDescent="0.45">
      <c r="B11" t="s">
        <v>43</v>
      </c>
      <c r="C11" s="65">
        <f>C9/C10</f>
        <v>18</v>
      </c>
      <c r="E11" t="s">
        <v>35</v>
      </c>
      <c r="F11" s="65">
        <f>F9/F10</f>
        <v>0.75599999999999989</v>
      </c>
      <c r="H11" t="s">
        <v>19</v>
      </c>
      <c r="I11" s="68"/>
      <c r="J11" s="65"/>
    </row>
    <row r="12" spans="1:12" ht="15" customHeight="1" x14ac:dyDescent="0.45">
      <c r="B12" s="65"/>
      <c r="C12" s="65"/>
      <c r="E12" s="65"/>
      <c r="F12" s="65"/>
      <c r="H12" s="65"/>
      <c r="I12" s="65"/>
      <c r="J12" s="65"/>
    </row>
    <row r="13" spans="1:12" ht="15" customHeight="1" x14ac:dyDescent="0.45">
      <c r="A13" s="16" t="s">
        <v>44</v>
      </c>
      <c r="B13" s="64"/>
      <c r="C13" s="65"/>
      <c r="E13" s="65"/>
      <c r="F13" s="65"/>
      <c r="H13" s="65"/>
      <c r="I13" s="65"/>
      <c r="J13" s="65"/>
    </row>
    <row r="14" spans="1:12" ht="15" customHeight="1" x14ac:dyDescent="0.45">
      <c r="B14" s="66" t="s">
        <v>38</v>
      </c>
      <c r="C14" s="67"/>
      <c r="E14" s="66" t="s">
        <v>39</v>
      </c>
      <c r="F14" s="67" t="s">
        <v>26</v>
      </c>
      <c r="H14" s="66" t="s">
        <v>40</v>
      </c>
      <c r="I14" s="65"/>
      <c r="J14" s="65"/>
    </row>
    <row r="15" spans="1:12" ht="15" customHeight="1" x14ac:dyDescent="0.45">
      <c r="B15" t="s">
        <v>18</v>
      </c>
      <c r="C15" s="61">
        <v>1000</v>
      </c>
      <c r="E15" t="s">
        <v>23</v>
      </c>
      <c r="F15" s="61">
        <v>100</v>
      </c>
      <c r="H15" t="s">
        <v>24</v>
      </c>
      <c r="I15" s="68"/>
      <c r="J15" s="65"/>
    </row>
    <row r="16" spans="1:12" ht="15" customHeight="1" x14ac:dyDescent="0.45">
      <c r="B16" t="s">
        <v>20</v>
      </c>
      <c r="C16" s="61">
        <v>0</v>
      </c>
      <c r="E16" t="s">
        <v>41</v>
      </c>
      <c r="F16" s="61">
        <v>0</v>
      </c>
      <c r="H16" s="64"/>
      <c r="I16" s="65"/>
      <c r="J16" s="65"/>
    </row>
    <row r="17" spans="1:10" ht="15" customHeight="1" x14ac:dyDescent="0.45">
      <c r="B17" t="s">
        <v>28</v>
      </c>
      <c r="C17" s="61">
        <v>800</v>
      </c>
      <c r="E17" t="s">
        <v>27</v>
      </c>
      <c r="F17" s="61">
        <v>-40</v>
      </c>
      <c r="H17" s="64"/>
      <c r="I17" s="65"/>
      <c r="J17" s="65"/>
    </row>
    <row r="18" spans="1:10" ht="15" customHeight="1" x14ac:dyDescent="0.45">
      <c r="A18" s="60"/>
      <c r="C18" s="65"/>
      <c r="E18" t="s">
        <v>30</v>
      </c>
      <c r="F18" s="61">
        <v>-18</v>
      </c>
      <c r="H18" s="64"/>
      <c r="I18" s="65"/>
      <c r="J18" s="65"/>
    </row>
    <row r="19" spans="1:10" ht="15" customHeight="1" x14ac:dyDescent="0.45">
      <c r="B19" t="s">
        <v>21</v>
      </c>
      <c r="C19" s="65">
        <f>C15+C16-C17</f>
        <v>200</v>
      </c>
      <c r="E19" t="s">
        <v>25</v>
      </c>
      <c r="F19" s="65">
        <f>SUM(F15:F18)</f>
        <v>42</v>
      </c>
      <c r="H19" s="64"/>
      <c r="I19" s="65"/>
      <c r="J19" s="65"/>
    </row>
    <row r="20" spans="1:10" ht="15" customHeight="1" x14ac:dyDescent="0.45">
      <c r="B20" t="s">
        <v>42</v>
      </c>
      <c r="C20" s="61">
        <v>100</v>
      </c>
      <c r="E20" t="s">
        <v>42</v>
      </c>
      <c r="F20" s="61">
        <v>100</v>
      </c>
      <c r="H20" s="64"/>
      <c r="I20" s="65"/>
      <c r="J20" s="65"/>
    </row>
    <row r="21" spans="1:10" ht="15" customHeight="1" x14ac:dyDescent="0.45">
      <c r="B21" t="s">
        <v>43</v>
      </c>
      <c r="C21" s="65">
        <f>C19/C20</f>
        <v>2</v>
      </c>
      <c r="E21" t="s">
        <v>35</v>
      </c>
      <c r="F21" s="65">
        <f>F19/F20</f>
        <v>0.42</v>
      </c>
      <c r="H21" t="s">
        <v>19</v>
      </c>
      <c r="I21" s="68"/>
      <c r="J21" s="65"/>
    </row>
    <row r="22" spans="1:10" ht="15" customHeight="1" x14ac:dyDescent="0.45">
      <c r="B22" s="65"/>
      <c r="C22" s="65"/>
      <c r="E22" s="65"/>
      <c r="F22" s="65"/>
      <c r="H22" s="65"/>
      <c r="I22" s="65"/>
      <c r="J22" s="65"/>
    </row>
    <row r="23" spans="1:10" ht="15" customHeight="1" x14ac:dyDescent="0.45">
      <c r="A23" s="16" t="s">
        <v>29</v>
      </c>
      <c r="B23" s="65"/>
      <c r="C23" s="65"/>
      <c r="E23" s="65"/>
      <c r="F23" s="65"/>
      <c r="H23" s="65"/>
      <c r="I23" s="65"/>
      <c r="J23" s="65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fitToHeight="0" orientation="landscape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177b724d556871ba26d1daa708a8bded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17e090879e8722037c31bb140bfb891e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07D5CA-61C3-4F80-B065-328CC86E8E6E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C5E6EB16-DA08-49AF-B576-29EC7DB6A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3C102D-F2FF-4004-A306-68A028561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Welcome</vt:lpstr>
      <vt:lpstr>Info</vt:lpstr>
      <vt:lpstr>MSFT Valuation</vt:lpstr>
      <vt:lpstr>MSFT Balance Sheet</vt:lpstr>
      <vt:lpstr>EV versus Equity Multiples</vt:lpstr>
      <vt:lpstr>'EV versus Equity Multiples'!Print_Area</vt:lpstr>
      <vt:lpstr>'MSFT Balance Sheet'!Print_Area</vt:lpstr>
      <vt:lpstr>'MSFT Valuation'!Print_Area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 Ljunggren</dc:creator>
  <cp:lastModifiedBy>Maria Weber</cp:lastModifiedBy>
  <cp:lastPrinted>2025-03-05T12:33:00Z</cp:lastPrinted>
  <dcterms:created xsi:type="dcterms:W3CDTF">2016-02-03T14:06:14Z</dcterms:created>
  <dcterms:modified xsi:type="dcterms:W3CDTF">2026-02-25T22:08:19Z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