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General Model Workout/"/>
    </mc:Choice>
  </mc:AlternateContent>
  <xr:revisionPtr revIDLastSave="13" documentId="8_{A8E20C02-12D6-4F5B-B9BA-D2B74F934F00}" xr6:coauthVersionLast="47" xr6:coauthVersionMax="47" xr10:uidLastSave="{DA4E84CA-911F-4D6A-BA7E-2621D2A34544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Workout!$A$4:$L$21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2" l="1"/>
  <c r="E20" i="2"/>
  <c r="E16" i="2"/>
  <c r="C18" i="2"/>
  <c r="C16" i="2"/>
  <c r="L13" i="2"/>
  <c r="K13" i="2"/>
  <c r="J13" i="2"/>
  <c r="I13" i="2"/>
  <c r="H13" i="2"/>
  <c r="G13" i="2"/>
  <c r="F13" i="2"/>
  <c r="E13" i="2"/>
  <c r="D13" i="2"/>
  <c r="C13" i="2"/>
  <c r="F20" i="2"/>
  <c r="F17" i="2"/>
  <c r="F19" i="2"/>
  <c r="F18" i="2"/>
  <c r="F16" i="2"/>
  <c r="D18" i="2"/>
  <c r="D19" i="2"/>
  <c r="D20" i="2"/>
  <c r="D16" i="2"/>
  <c r="D9" i="2" l="1"/>
  <c r="E9" i="2" s="1"/>
  <c r="F9" i="2" s="1"/>
  <c r="G9" i="2" s="1"/>
  <c r="H9" i="2" s="1"/>
  <c r="E17" i="2"/>
  <c r="I9" i="2" l="1"/>
  <c r="J9" i="2" s="1"/>
  <c r="A7" i="1"/>
  <c r="K9" i="2" l="1"/>
  <c r="A1" i="6"/>
  <c r="A1" i="2" s="1"/>
  <c r="L9" i="2" l="1"/>
  <c r="C19" i="2" l="1"/>
  <c r="C20" i="2"/>
  <c r="E18" i="2"/>
</calcChain>
</file>

<file path=xl/sharedStrings.xml><?xml version="1.0" encoding="utf-8"?>
<sst xmlns="http://schemas.openxmlformats.org/spreadsheetml/2006/main" count="37" uniqueCount="37">
  <si>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</si>
  <si>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</si>
  <si>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</si>
  <si>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</si>
  <si>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</si>
  <si>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</si>
  <si>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</si>
  <si>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</si>
  <si>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</si>
  <si>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</si>
  <si>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</si>
  <si>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</si>
  <si>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</si>
  <si>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</si>
  <si>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</si>
  <si>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</si>
  <si>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</si>
  <si>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</si>
  <si>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</si>
  <si>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</si>
  <si>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Insurance Financial Statements</t>
  </si>
  <si>
    <t>Premiums</t>
  </si>
  <si>
    <t>Claims and expenses</t>
  </si>
  <si>
    <t>Risk margin</t>
  </si>
  <si>
    <t xml:space="preserve">Contractual service margin </t>
  </si>
  <si>
    <t>Insurance contract liability</t>
  </si>
  <si>
    <t>Fulfilment cash flows</t>
  </si>
  <si>
    <t>Expected investment return / discount rate</t>
  </si>
  <si>
    <t>Net cash out flow</t>
  </si>
  <si>
    <t>At inception</t>
  </si>
  <si>
    <t>Year count</t>
  </si>
  <si>
    <t>An insurance company writes a portfolio of term life policies and provides the following premiums and claims information.</t>
  </si>
  <si>
    <t>Calculate the fulfilment cash flows, contractual service margin and insurance contract liability at contract inception and at the end of Year 1.</t>
  </si>
  <si>
    <t>Assume that the risk margin is 10.0 and the discount rate is 5.0%. Ignore interest accretion on the CSM during Year 1.</t>
  </si>
  <si>
    <t>Present value of net cash outflows</t>
  </si>
  <si>
    <t>End of Year 1</t>
  </si>
  <si>
    <t>IFRS General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</si>
</sst>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45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4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45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8"/>
      <c r="H9" s="68"/>
      <c r="I9" s="68"/>
      <c r="J9" s="68"/>
      <c r="K9" s="28"/>
    </row>
    <row r="10" spans="1:14" s="23" customFormat="1" ht="15" customHeight="1" x14ac:dyDescent="0.45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3" t="s">
        <v>0</v>
      </c>
      <c r="C4" s="73"/>
      <c r="D4" s="73"/>
      <c r="E4" s="73"/>
      <c r="F4" s="73"/>
      <c r="G4" s="73"/>
      <c r="H4" s="73"/>
      <c r="I4" s="73"/>
      <c r="K4" s="1"/>
      <c r="L4" s="73" t="s">
        <v>2</v>
      </c>
      <c r="M4" s="73"/>
      <c r="N4" s="73"/>
      <c r="O4" s="73"/>
      <c r="P4" s="73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36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0" t="s">
        <v>16</v>
      </c>
      <c r="O5" s="70"/>
      <c r="P5" s="70"/>
      <c r="Q5" s="70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1">
        <v>42369</v>
      </c>
      <c r="O6" s="71"/>
      <c r="P6" s="71"/>
      <c r="Q6" s="71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0"/>
      <c r="O7" s="70"/>
      <c r="P7" s="70"/>
      <c r="Q7" s="70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0"/>
      <c r="O8" s="70"/>
      <c r="P8" s="70"/>
      <c r="Q8" s="70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0" t="s">
        <v>9</v>
      </c>
      <c r="O9" s="70"/>
      <c r="P9" s="70"/>
      <c r="Q9" s="70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2">
        <v>0</v>
      </c>
      <c r="O10" s="72"/>
      <c r="P10" s="72"/>
      <c r="Q10" s="72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4" t="s">
        <v>15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N13" s="1"/>
      <c r="O13" s="73" t="s">
        <v>11</v>
      </c>
      <c r="P13" s="73"/>
      <c r="Q13" s="73"/>
      <c r="R13" s="58"/>
    </row>
    <row r="14" spans="1:18" s="2" customFormat="1" ht="15" customHeight="1" x14ac:dyDescent="0.45">
      <c r="A14" s="56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5.86328125" style="16" customWidth="1"/>
    <col min="3" max="3" width="14.265625" customWidth="1"/>
    <col min="4" max="4" width="11" customWidth="1"/>
    <col min="5" max="5" width="11.1328125" customWidth="1"/>
    <col min="6" max="6" width="12.53125" customWidth="1"/>
    <col min="7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19</v>
      </c>
      <c r="B4"/>
    </row>
    <row r="5" spans="1:16" ht="15" customHeight="1" x14ac:dyDescent="0.45">
      <c r="A5"/>
      <c r="B5" s="16" t="s">
        <v>31</v>
      </c>
    </row>
    <row r="6" spans="1:16" ht="15" customHeight="1" x14ac:dyDescent="0.45">
      <c r="A6"/>
      <c r="B6" s="16" t="s">
        <v>32</v>
      </c>
    </row>
    <row r="7" spans="1:16" ht="15" customHeight="1" x14ac:dyDescent="0.45">
      <c r="A7"/>
      <c r="B7" s="16" t="s">
        <v>33</v>
      </c>
    </row>
    <row r="8" spans="1:16" ht="15" customHeight="1" x14ac:dyDescent="0.45">
      <c r="A8"/>
    </row>
    <row r="9" spans="1:16" ht="15" customHeight="1" x14ac:dyDescent="0.45">
      <c r="A9"/>
      <c r="B9" s="16" t="s">
        <v>30</v>
      </c>
      <c r="C9" s="60">
        <v>0</v>
      </c>
      <c r="D9">
        <f>C9+1</f>
        <v>1</v>
      </c>
      <c r="E9">
        <f t="shared" ref="E9:L9" si="0">D9+1</f>
        <v>2</v>
      </c>
      <c r="F9">
        <f t="shared" si="0"/>
        <v>3</v>
      </c>
      <c r="G9">
        <f t="shared" si="0"/>
        <v>4</v>
      </c>
      <c r="H9">
        <f t="shared" si="0"/>
        <v>5</v>
      </c>
      <c r="I9">
        <f t="shared" si="0"/>
        <v>6</v>
      </c>
      <c r="J9">
        <f t="shared" si="0"/>
        <v>7</v>
      </c>
      <c r="K9">
        <f t="shared" si="0"/>
        <v>8</v>
      </c>
      <c r="L9">
        <f t="shared" si="0"/>
        <v>9</v>
      </c>
    </row>
    <row r="10" spans="1:16" ht="15" customHeight="1" x14ac:dyDescent="0.45">
      <c r="A10"/>
      <c r="B10" s="16" t="s">
        <v>21</v>
      </c>
      <c r="C10" s="60">
        <v>0</v>
      </c>
      <c r="D10" s="60">
        <v>30</v>
      </c>
      <c r="E10" s="60">
        <v>15</v>
      </c>
      <c r="F10" s="60">
        <v>15</v>
      </c>
      <c r="G10" s="60">
        <v>15</v>
      </c>
      <c r="H10" s="60">
        <v>15</v>
      </c>
      <c r="I10" s="60">
        <v>15</v>
      </c>
      <c r="J10" s="60">
        <v>15</v>
      </c>
      <c r="K10" s="60">
        <v>15</v>
      </c>
      <c r="L10" s="60">
        <v>0</v>
      </c>
    </row>
    <row r="11" spans="1:16" ht="15" customHeight="1" x14ac:dyDescent="0.45">
      <c r="A11"/>
      <c r="B11" s="16" t="s">
        <v>22</v>
      </c>
      <c r="C11" s="60">
        <v>0</v>
      </c>
      <c r="D11" s="60">
        <v>0</v>
      </c>
      <c r="E11" s="60">
        <v>10</v>
      </c>
      <c r="F11" s="60">
        <v>10</v>
      </c>
      <c r="G11" s="60">
        <v>15</v>
      </c>
      <c r="H11" s="60">
        <v>20</v>
      </c>
      <c r="I11" s="60">
        <v>20</v>
      </c>
      <c r="J11" s="60">
        <v>20</v>
      </c>
      <c r="K11" s="60">
        <v>20</v>
      </c>
      <c r="L11" s="60">
        <v>0</v>
      </c>
    </row>
    <row r="12" spans="1:16" ht="15" customHeight="1" x14ac:dyDescent="0.45">
      <c r="A12"/>
      <c r="B12" s="16" t="s">
        <v>27</v>
      </c>
      <c r="C12" s="62">
        <v>0.05</v>
      </c>
      <c r="D12" s="62"/>
      <c r="E12" s="62"/>
      <c r="F12" s="62"/>
      <c r="G12" s="62"/>
      <c r="H12" s="62"/>
      <c r="I12" s="62"/>
      <c r="J12" s="62"/>
      <c r="K12" s="62"/>
      <c r="L12" s="62"/>
    </row>
    <row r="13" spans="1:16" ht="15" customHeight="1" x14ac:dyDescent="0.45">
      <c r="A13"/>
      <c r="B13" s="16" t="s">
        <v>28</v>
      </c>
      <c r="C13">
        <f>C11-C10</f>
        <v>0</v>
      </c>
      <c r="D13">
        <f t="shared" ref="D13:L13" si="1">D11-D10</f>
        <v>-30</v>
      </c>
      <c r="E13">
        <f t="shared" si="1"/>
        <v>-5</v>
      </c>
      <c r="F13">
        <f t="shared" si="1"/>
        <v>-5</v>
      </c>
      <c r="G13">
        <f t="shared" si="1"/>
        <v>0</v>
      </c>
      <c r="H13">
        <f t="shared" si="1"/>
        <v>5</v>
      </c>
      <c r="I13">
        <f t="shared" si="1"/>
        <v>5</v>
      </c>
      <c r="J13">
        <f t="shared" si="1"/>
        <v>5</v>
      </c>
      <c r="K13">
        <f t="shared" si="1"/>
        <v>5</v>
      </c>
      <c r="L13">
        <f t="shared" si="1"/>
        <v>0</v>
      </c>
    </row>
    <row r="14" spans="1:16" ht="15" customHeight="1" x14ac:dyDescent="0.45">
      <c r="A14"/>
    </row>
    <row r="15" spans="1:16" ht="15" customHeight="1" x14ac:dyDescent="0.45">
      <c r="A15"/>
      <c r="C15" t="s">
        <v>29</v>
      </c>
      <c r="E15" t="s">
        <v>35</v>
      </c>
    </row>
    <row r="16" spans="1:16" ht="15" customHeight="1" x14ac:dyDescent="0.45">
      <c r="A16"/>
      <c r="B16" s="16" t="s">
        <v>34</v>
      </c>
      <c r="C16">
        <f>NPV(C12,D13:L13)</f>
        <v>-22.839452680056723</v>
      </c>
      <c r="D16" t="str">
        <f ca="1">_xlfn.FORMULATEXT(C16)</f>
        <v>=NPV(C12,D13:L13)</v>
      </c>
      <c r="E16">
        <f>NPV(C12,E13:L13)</f>
        <v>6.0185746859404352</v>
      </c>
      <c r="F16" t="str">
        <f t="shared" ref="F16:F20" ca="1" si="2">_xlfn.FORMULATEXT(E16)</f>
        <v>=NPV(C12,E13:L13)</v>
      </c>
    </row>
    <row r="17" spans="1:6" ht="15" customHeight="1" x14ac:dyDescent="0.45">
      <c r="A17"/>
      <c r="B17" s="16" t="s">
        <v>23</v>
      </c>
      <c r="C17" s="60">
        <v>10</v>
      </c>
      <c r="E17">
        <f>C17</f>
        <v>10</v>
      </c>
      <c r="F17" t="str">
        <f t="shared" ca="1" si="2"/>
        <v>=C17</v>
      </c>
    </row>
    <row r="18" spans="1:6" ht="15" customHeight="1" x14ac:dyDescent="0.45">
      <c r="A18"/>
      <c r="B18" s="16" t="s">
        <v>26</v>
      </c>
      <c r="C18">
        <f>C16+C17</f>
        <v>-12.839452680056723</v>
      </c>
      <c r="D18" t="str">
        <f t="shared" ref="D18:D20" ca="1" si="3">_xlfn.FORMULATEXT(C18)</f>
        <v>=C16+C17</v>
      </c>
      <c r="E18">
        <f>E16+E17</f>
        <v>16.018574685940436</v>
      </c>
      <c r="F18" t="str">
        <f t="shared" ca="1" si="2"/>
        <v>=E16+E17</v>
      </c>
    </row>
    <row r="19" spans="1:6" ht="15" customHeight="1" x14ac:dyDescent="0.45">
      <c r="A19"/>
      <c r="B19" s="16" t="s">
        <v>24</v>
      </c>
      <c r="C19">
        <f>C18*-1</f>
        <v>12.839452680056723</v>
      </c>
      <c r="D19" t="str">
        <f t="shared" ca="1" si="3"/>
        <v>=C18*-1</v>
      </c>
      <c r="E19">
        <f>C19</f>
        <v>12.839452680056723</v>
      </c>
      <c r="F19" t="str">
        <f t="shared" ca="1" si="2"/>
        <v>=C19</v>
      </c>
    </row>
    <row r="20" spans="1:6" ht="15" customHeight="1" x14ac:dyDescent="0.45">
      <c r="A20"/>
      <c r="B20" s="16" t="s">
        <v>25</v>
      </c>
      <c r="C20">
        <f>C18+C19</f>
        <v>0</v>
      </c>
      <c r="D20" t="str">
        <f t="shared" ca="1" si="3"/>
        <v>=C18+C19</v>
      </c>
      <c r="E20">
        <f>E18+E19</f>
        <v>28.85802736599716</v>
      </c>
      <c r="F20" t="str">
        <f t="shared" ca="1" si="2"/>
        <v>=E18+E19</v>
      </c>
    </row>
    <row r="22" spans="1:6" ht="15" customHeight="1" x14ac:dyDescent="0.45">
      <c r="A22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94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B22A4AC3-F407-4B68-B74E-F758D1AEE32E}"/>
</file>

<file path=customXml/itemProps2.xml><?xml version="1.0" encoding="utf-8"?>
<ds:datastoreItem xmlns:ds="http://schemas.openxmlformats.org/officeDocument/2006/customXml" ds:itemID="{07CC7648-4182-4130-8A45-43CD3FD39204}"/>
</file>

<file path=customXml/itemProps3.xml><?xml version="1.0" encoding="utf-8"?>
<ds:datastoreItem xmlns:ds="http://schemas.openxmlformats.org/officeDocument/2006/customXml" ds:itemID="{E88FB544-EF01-4616-9DFC-62C7A7E59F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2026-03-19T08:42:59Z</cp:lastPrinted>
  <dcterms:created xsi:type="dcterms:W3CDTF">2016-02-03T14:06:14Z</dcterms:created>
  <dcterms:modified xsi:type="dcterms:W3CDTF">2026-03-19T08:45:12Z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