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nton\Desktop\Three Input Data Tables\New Files\"/>
    </mc:Choice>
  </mc:AlternateContent>
  <xr:revisionPtr revIDLastSave="0" documentId="13_ncr:1_{8D5517F5-12ED-4CF8-B11D-0E740734AF5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Welcome" sheetId="1" r:id="rId1"/>
    <sheet name="Info" sheetId="6" r:id="rId2"/>
    <sheet name="Simple Data Tables" sheetId="7" r:id="rId3"/>
    <sheet name="Advanced Data Tables" sheetId="2" r:id="rId4"/>
    <sheet name="Three Input Tables (Left Right)" sheetId="10" r:id="rId5"/>
    <sheet name="Three Input Tables (Pivot)" sheetId="13" r:id="rId6"/>
    <sheet name="Three Input Tables (Offset)" sheetId="9" r:id="rId7"/>
  </sheets>
  <externalReferences>
    <externalReference r:id="rId8"/>
  </externalReferences>
  <definedNames>
    <definedName name="_xlnm._FilterDatabase" localSheetId="4" hidden="1">'Three Input Tables (Left Right)'!#REF!</definedName>
    <definedName name="_xlnm._FilterDatabase" localSheetId="6" hidden="1">'Three Input Tables (Offset)'!$A$13:$D$17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3" l="1"/>
  <c r="D7" i="2"/>
  <c r="D5" i="2"/>
  <c r="C10" i="2"/>
  <c r="C9" i="2"/>
  <c r="C17" i="2"/>
  <c r="C16" i="2" s="1"/>
  <c r="C15" i="2" s="1"/>
  <c r="H14" i="2"/>
  <c r="G14" i="2"/>
  <c r="D14" i="2"/>
  <c r="E14" i="2"/>
  <c r="F14" i="2"/>
  <c r="C10" i="7"/>
  <c r="D23" i="7" s="1"/>
  <c r="C9" i="7"/>
  <c r="C7" i="13"/>
  <c r="C6" i="13"/>
  <c r="C5" i="13"/>
  <c r="C18" i="2" l="1"/>
  <c r="C19" i="2" s="1"/>
  <c r="C11" i="2"/>
  <c r="C14" i="2" s="1"/>
  <c r="C11" i="7"/>
  <c r="C14" i="7" s="1"/>
  <c r="C23" i="7"/>
  <c r="C10" i="13"/>
  <c r="C9" i="13"/>
  <c r="C8" i="9"/>
  <c r="C7" i="10"/>
  <c r="C8" i="10"/>
  <c r="C5" i="9"/>
  <c r="C7" i="9"/>
  <c r="C6" i="9"/>
  <c r="C17" i="9"/>
  <c r="C16" i="9"/>
  <c r="D6" i="9"/>
  <c r="D7" i="9"/>
  <c r="D8" i="9"/>
  <c r="D7" i="10"/>
  <c r="D5" i="9"/>
  <c r="D8" i="10"/>
  <c r="C32" i="7" l="1"/>
  <c r="E23" i="7"/>
  <c r="C11" i="10"/>
  <c r="C11" i="13"/>
  <c r="C18" i="13" s="1"/>
  <c r="C10" i="10"/>
  <c r="C12" i="10" s="1"/>
  <c r="C16" i="10" s="1"/>
  <c r="C10" i="9" l="1"/>
  <c r="C9" i="9"/>
  <c r="A7" i="1"/>
  <c r="C11" i="9" l="1"/>
  <c r="C23" i="9" s="1"/>
  <c r="A1" i="6"/>
</calcChain>
</file>

<file path=xl/sharedStrings.xml><?xml version="1.0" encoding="utf-8"?>
<sst xmlns="http://schemas.openxmlformats.org/spreadsheetml/2006/main" count="126" uniqueCount="71">
  <si>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</si>
  <si>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</si>
  <si>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</si>
  <si>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</si>
  <si>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</si>
  <si>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</si>
  <si>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</si>
  <si>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</si>
  <si>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</si>
  <si>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</si>
  <si>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USD</t>
  </si>
  <si>
    <t>Millions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</si>
  <si>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</si>
  <si>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</si>
  <si>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</si>
  <si>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</si>
  <si>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</si>
  <si>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</si>
  <si>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</si>
  <si>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</si>
  <si>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Tab name here</t>
  </si>
  <si>
    <t>Tab description here</t>
  </si>
  <si>
    <t>price</t>
  </si>
  <si>
    <t>demand</t>
  </si>
  <si>
    <t>unit cost</t>
  </si>
  <si>
    <t>fixed cost</t>
  </si>
  <si>
    <t>revenue</t>
  </si>
  <si>
    <t>variable cost</t>
  </si>
  <si>
    <t>profit</t>
  </si>
  <si>
    <t>Simple sales model</t>
  </si>
  <si>
    <t>Unit cost</t>
  </si>
  <si>
    <t>Price</t>
  </si>
  <si>
    <t>Copied Cells</t>
  </si>
  <si>
    <t>Simple data tables</t>
  </si>
  <si>
    <t>Best practice</t>
  </si>
  <si>
    <t>Advanced data tables</t>
  </si>
  <si>
    <t>Profit</t>
  </si>
  <si>
    <t>Revenue</t>
  </si>
  <si>
    <t>Variable cost</t>
  </si>
  <si>
    <t>One input, one output</t>
  </si>
  <si>
    <t>One input, multiple output</t>
  </si>
  <si>
    <t>Two input, one output</t>
  </si>
  <si>
    <t>Sensitivity/Data Tables</t>
  </si>
  <si>
    <t>Sensitivity Data Tables</t>
  </si>
  <si>
    <t>Simple Data Tables</t>
  </si>
  <si>
    <t>Advanced and Flexible Tables</t>
  </si>
  <si>
    <t>Unit Cost</t>
  </si>
  <si>
    <t>Demand</t>
  </si>
  <si>
    <t>Offset</t>
  </si>
  <si>
    <t>Calcs</t>
  </si>
  <si>
    <t>Demand / Unit cost</t>
  </si>
  <si>
    <t>Defaults</t>
  </si>
  <si>
    <t>cost / demand</t>
  </si>
  <si>
    <t>0.45 / 29,000.0</t>
  </si>
  <si>
    <t>Unit cost / Demand</t>
  </si>
  <si>
    <t>Scenario</t>
  </si>
  <si>
    <t>Answer matrix</t>
  </si>
  <si>
    <t>Pivot</t>
  </si>
  <si>
    <t>Assumptions</t>
  </si>
  <si>
    <t>Three Input Tables</t>
  </si>
  <si>
    <t>0.35 / 29,000</t>
  </si>
  <si>
    <t>0.40 / 29,000</t>
  </si>
  <si>
    <t>0.45 / 29,000</t>
  </si>
  <si>
    <t>0.50 / 29,000</t>
  </si>
  <si>
    <t>0.55 / 29,000</t>
  </si>
  <si>
    <t>0.35 / 30,000</t>
  </si>
  <si>
    <t>0.40 / 30,000</t>
  </si>
  <si>
    <t>0.45 / 30,000</t>
  </si>
  <si>
    <t>0.50 / 30,000</t>
  </si>
  <si>
    <t>0.55 / 30,000</t>
  </si>
  <si>
    <t>Profit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</si>
</sst>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409]d\-mmm\-yy;@"/>
    <numFmt numFmtId="165" formatCode="0.0"/>
    <numFmt numFmtId="166" formatCode="#,##0.0_);\(#,##0.0\)\,0.0_);@_)"/>
    <numFmt numFmtId="167" formatCode="#,##0.0\ \x_);\(#,##0.0\ \x\);"/>
    <numFmt numFmtId="168" formatCode="0.0%_);\(0.0%\)"/>
    <numFmt numFmtId="169" formatCode=";;;"/>
    <numFmt numFmtId="170" formatCode="#,##0.0_);\(#,##0.0\);0.0_);@_)"/>
    <numFmt numFmtId="171" formatCode="#,##0.00_);\(#,##0.00\);0.00_);@_)"/>
    <numFmt numFmtId="172" formatCode="#,##0.00_);\(#,##0.00\)\,0.0_);@_)"/>
  </numFmts>
  <fonts count="39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rgb="FF085393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i/>
      <sz val="11"/>
      <color rgb="FF085393"/>
      <name val="Calibri"/>
      <family val="2"/>
      <scheme val="minor"/>
    </font>
    <font>
      <i/>
      <sz val="11"/>
      <color theme="1" tint="0.24994659260841701"/>
      <name val="Calibri"/>
      <family val="2"/>
      <scheme val="minor"/>
    </font>
    <font>
      <b/>
      <i/>
      <sz val="11"/>
      <color theme="1" tint="0.24994659260841701"/>
      <name val="Calibri"/>
      <family val="2"/>
      <scheme val="minor"/>
    </font>
    <font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BBDEFB"/>
      </right>
      <top style="thin">
        <color rgb="FFBBDEFB"/>
      </top>
      <bottom style="thin">
        <color rgb="FFBBDEFB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BBDEFB"/>
      </left>
      <right/>
      <top style="thin">
        <color rgb="FFBBDEFB"/>
      </top>
      <bottom style="thin">
        <color rgb="FFBBDEFB"/>
      </bottom>
      <diagonal/>
    </border>
  </borders>
  <cellStyleXfs count="65">
    <xf numFmtId="170" fontId="0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4" fontId="28" fillId="3" borderId="0">
      <alignment horizontal="center"/>
    </xf>
    <xf numFmtId="166" fontId="27" fillId="2" borderId="0">
      <alignment horizontal="center"/>
    </xf>
    <xf numFmtId="166" fontId="3" fillId="0" borderId="0">
      <alignment vertical="top"/>
    </xf>
    <xf numFmtId="164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9" fillId="2" borderId="0" applyFont="0" applyFill="0" applyBorder="0" applyAlignment="0" applyProtection="0"/>
    <xf numFmtId="166" fontId="30" fillId="2" borderId="0" applyNumberFormat="0" applyFill="0" applyBorder="0" applyAlignment="0" applyProtection="0"/>
    <xf numFmtId="166" fontId="31" fillId="0" borderId="0" applyNumberFormat="0" applyFill="0" applyBorder="0" applyAlignment="0">
      <alignment vertical="top"/>
    </xf>
    <xf numFmtId="169" fontId="29" fillId="2" borderId="0" applyFont="0" applyFill="0" applyBorder="0" applyAlignment="0" applyProtection="0"/>
    <xf numFmtId="167" fontId="30" fillId="37" borderId="11" applyNumberFormat="0">
      <protection locked="0"/>
    </xf>
    <xf numFmtId="0" fontId="2" fillId="5" borderId="12" applyFont="0" applyAlignment="0" applyProtection="0">
      <alignment vertical="top"/>
    </xf>
    <xf numFmtId="166" fontId="32" fillId="3" borderId="0" applyNumberFormat="0" applyBorder="0">
      <alignment horizontal="center" vertical="top"/>
    </xf>
    <xf numFmtId="166" fontId="3" fillId="38" borderId="0" applyNumberFormat="0" applyFont="0" applyBorder="0" applyAlignment="0" applyProtection="0">
      <alignment vertical="top"/>
    </xf>
  </cellStyleXfs>
  <cellXfs count="124">
    <xf numFmtId="170" fontId="0" fillId="0" borderId="0" xfId="0"/>
    <xf numFmtId="170" fontId="2" fillId="5" borderId="0" xfId="0" applyFont="1" applyFill="1" applyBorder="1"/>
    <xf numFmtId="170" fontId="2" fillId="4" borderId="0" xfId="0" applyFont="1" applyFill="1" applyBorder="1"/>
    <xf numFmtId="170" fontId="2" fillId="5" borderId="0" xfId="0" applyFont="1" applyFill="1" applyBorder="1" applyAlignment="1">
      <alignment vertical="top" wrapText="1"/>
    </xf>
    <xf numFmtId="170" fontId="2" fillId="5" borderId="1" xfId="0" applyFont="1" applyFill="1" applyBorder="1" applyAlignment="1">
      <alignment vertical="top"/>
    </xf>
    <xf numFmtId="166" fontId="32" fillId="2" borderId="0" xfId="48" applyNumberFormat="1">
      <alignment horizontal="left"/>
    </xf>
    <xf numFmtId="170" fontId="25" fillId="2" borderId="0" xfId="0" applyFont="1" applyFill="1" applyBorder="1" applyAlignment="1"/>
    <xf numFmtId="170" fontId="26" fillId="3" borderId="0" xfId="0" applyFont="1" applyFill="1" applyBorder="1" applyAlignment="1"/>
    <xf numFmtId="170" fontId="3" fillId="5" borderId="0" xfId="0" applyFont="1" applyFill="1" applyBorder="1" applyAlignment="1">
      <alignment horizontal="center" vertical="top"/>
    </xf>
    <xf numFmtId="170" fontId="3" fillId="5" borderId="0" xfId="0" applyFont="1" applyFill="1" applyBorder="1" applyAlignment="1">
      <alignment vertical="top"/>
    </xf>
    <xf numFmtId="170" fontId="25" fillId="2" borderId="0" xfId="0" applyFont="1" applyFill="1" applyBorder="1" applyAlignment="1">
      <alignment vertical="center"/>
    </xf>
    <xf numFmtId="164" fontId="28" fillId="3" borderId="0" xfId="52">
      <alignment horizontal="center"/>
    </xf>
    <xf numFmtId="166" fontId="27" fillId="2" borderId="0" xfId="53">
      <alignment horizontal="center"/>
    </xf>
    <xf numFmtId="166" fontId="32" fillId="2" borderId="0" xfId="48" applyNumberFormat="1" applyAlignment="1"/>
    <xf numFmtId="166" fontId="8" fillId="3" borderId="0" xfId="49" applyNumberFormat="1" applyAlignment="1"/>
    <xf numFmtId="166" fontId="4" fillId="0" borderId="0" xfId="50" applyNumberFormat="1">
      <alignment horizontal="left" vertical="center"/>
    </xf>
    <xf numFmtId="166" fontId="3" fillId="0" borderId="0" xfId="54">
      <alignment vertical="top"/>
    </xf>
    <xf numFmtId="170" fontId="2" fillId="5" borderId="0" xfId="0" applyFont="1" applyFill="1" applyBorder="1" applyAlignment="1">
      <alignment horizontal="left" vertical="top"/>
    </xf>
    <xf numFmtId="170" fontId="2" fillId="5" borderId="0" xfId="0" applyFont="1" applyFill="1" applyBorder="1" applyAlignment="1">
      <alignment vertical="top"/>
    </xf>
    <xf numFmtId="170" fontId="2" fillId="0" borderId="0" xfId="0" applyFont="1" applyFill="1" applyBorder="1" applyAlignment="1">
      <alignment vertical="top" wrapText="1"/>
    </xf>
    <xf numFmtId="170" fontId="3" fillId="0" borderId="0" xfId="0" applyFont="1" applyFill="1" applyBorder="1" applyAlignment="1">
      <alignment vertical="top"/>
    </xf>
    <xf numFmtId="170" fontId="2" fillId="0" borderId="0" xfId="0" applyFont="1" applyFill="1" applyBorder="1" applyAlignment="1">
      <alignment horizontal="left" wrapText="1"/>
    </xf>
    <xf numFmtId="170" fontId="2" fillId="0" borderId="0" xfId="0" applyFont="1" applyFill="1" applyBorder="1" applyAlignment="1">
      <alignment vertical="top"/>
    </xf>
    <xf numFmtId="170" fontId="2" fillId="0" borderId="0" xfId="0" applyFont="1" applyFill="1" applyBorder="1"/>
    <xf numFmtId="170" fontId="4" fillId="0" borderId="0" xfId="0" applyFont="1" applyFill="1" applyBorder="1" applyAlignment="1">
      <alignment vertical="center"/>
    </xf>
    <xf numFmtId="170" fontId="5" fillId="0" borderId="0" xfId="0" applyFont="1" applyFill="1" applyBorder="1" applyAlignment="1">
      <alignment vertical="center" wrapText="1"/>
    </xf>
    <xf numFmtId="170" fontId="2" fillId="0" borderId="0" xfId="0" applyFont="1" applyFill="1" applyBorder="1" applyAlignment="1">
      <alignment horizontal="left" vertical="top"/>
    </xf>
    <xf numFmtId="170" fontId="3" fillId="0" borderId="0" xfId="0" applyFont="1" applyFill="1" applyBorder="1" applyAlignment="1">
      <alignment horizontal="center" vertical="top"/>
    </xf>
    <xf numFmtId="170" fontId="7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left"/>
    </xf>
    <xf numFmtId="17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70" fontId="0" fillId="0" borderId="0" xfId="0" applyFill="1"/>
    <xf numFmtId="170" fontId="3" fillId="0" borderId="0" xfId="0" applyFont="1" applyFill="1" applyBorder="1" applyAlignment="1">
      <alignment horizontal="left" vertical="top"/>
    </xf>
    <xf numFmtId="170" fontId="3" fillId="0" borderId="0" xfId="0" applyFont="1" applyFill="1" applyBorder="1"/>
    <xf numFmtId="170" fontId="0" fillId="0" borderId="0" xfId="0" applyFill="1" applyBorder="1"/>
    <xf numFmtId="170" fontId="25" fillId="0" borderId="0" xfId="0" applyFont="1" applyFill="1" applyBorder="1" applyAlignment="1"/>
    <xf numFmtId="170" fontId="26" fillId="0" borderId="0" xfId="0" applyFont="1" applyFill="1" applyBorder="1" applyAlignment="1"/>
    <xf numFmtId="166" fontId="30" fillId="0" borderId="0" xfId="58" applyFill="1" applyBorder="1" applyAlignment="1">
      <alignment vertical="top"/>
    </xf>
    <xf numFmtId="166" fontId="2" fillId="5" borderId="0" xfId="51" applyNumberFormat="1" applyFont="1" applyBorder="1" applyAlignment="1">
      <alignment horizontal="left" vertical="top"/>
    </xf>
    <xf numFmtId="166" fontId="3" fillId="5" borderId="0" xfId="51" applyNumberFormat="1" applyFont="1" applyBorder="1" applyAlignment="1">
      <alignment horizontal="center" vertical="top"/>
    </xf>
    <xf numFmtId="166" fontId="2" fillId="5" borderId="0" xfId="51" applyNumberFormat="1" applyFont="1" applyBorder="1" applyAlignment="1"/>
    <xf numFmtId="166" fontId="5" fillId="5" borderId="0" xfId="51" applyNumberFormat="1" applyFont="1" applyBorder="1" applyAlignment="1">
      <alignment vertical="center" wrapText="1"/>
    </xf>
    <xf numFmtId="166" fontId="2" fillId="5" borderId="0" xfId="51" applyNumberFormat="1" applyFont="1" applyAlignment="1">
      <alignment vertical="top"/>
    </xf>
    <xf numFmtId="166" fontId="3" fillId="5" borderId="0" xfId="51" applyNumberFormat="1" applyFont="1" applyAlignment="1">
      <alignment horizontal="center" vertical="top"/>
    </xf>
    <xf numFmtId="166" fontId="2" fillId="5" borderId="0" xfId="51" applyNumberFormat="1" applyFont="1" applyAlignment="1"/>
    <xf numFmtId="166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0" fontId="25" fillId="0" borderId="0" xfId="0" applyFont="1" applyFill="1" applyBorder="1" applyAlignment="1">
      <alignment vertical="center"/>
    </xf>
    <xf numFmtId="166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66" fontId="30" fillId="37" borderId="11" xfId="61" applyNumberFormat="1">
      <protection locked="0"/>
    </xf>
    <xf numFmtId="166" fontId="2" fillId="0" borderId="0" xfId="51" applyNumberFormat="1" applyFont="1" applyFill="1" applyAlignment="1"/>
    <xf numFmtId="0" fontId="2" fillId="0" borderId="0" xfId="62" applyFont="1" applyFill="1" applyBorder="1" applyAlignment="1"/>
    <xf numFmtId="170" fontId="0" fillId="5" borderId="0" xfId="51" applyNumberFormat="1" applyFont="1" applyAlignment="1"/>
    <xf numFmtId="170" fontId="2" fillId="5" borderId="0" xfId="51" applyNumberFormat="1" applyFont="1" applyAlignment="1">
      <alignment vertical="top"/>
    </xf>
    <xf numFmtId="0" fontId="0" fillId="5" borderId="12" xfId="62" applyFont="1" applyAlignment="1"/>
    <xf numFmtId="170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0" fontId="4" fillId="0" borderId="0" xfId="50" applyNumberFormat="1" applyFill="1">
      <alignment horizontal="left" vertical="center"/>
    </xf>
    <xf numFmtId="170" fontId="30" fillId="37" borderId="11" xfId="61" applyNumberFormat="1">
      <protection locked="0"/>
    </xf>
    <xf numFmtId="166" fontId="33" fillId="0" borderId="0" xfId="54" applyFont="1">
      <alignment vertical="top"/>
    </xf>
    <xf numFmtId="170" fontId="34" fillId="0" borderId="0" xfId="0" applyFont="1"/>
    <xf numFmtId="171" fontId="30" fillId="37" borderId="11" xfId="61" applyNumberFormat="1">
      <protection locked="0"/>
    </xf>
    <xf numFmtId="171" fontId="27" fillId="39" borderId="0" xfId="0" applyNumberFormat="1" applyFont="1" applyFill="1" applyAlignment="1">
      <alignment horizontal="centerContinuous"/>
    </xf>
    <xf numFmtId="170" fontId="36" fillId="0" borderId="0" xfId="0" applyFont="1" applyAlignment="1">
      <alignment horizontal="centerContinuous"/>
    </xf>
    <xf numFmtId="166" fontId="35" fillId="0" borderId="0" xfId="54" applyFont="1" applyAlignment="1">
      <alignment horizontal="centerContinuous" vertical="top"/>
    </xf>
    <xf numFmtId="170" fontId="37" fillId="0" borderId="0" xfId="0" applyFont="1"/>
    <xf numFmtId="171" fontId="27" fillId="39" borderId="0" xfId="0" applyNumberFormat="1" applyFont="1" applyFill="1" applyAlignment="1">
      <alignment horizontal="center"/>
    </xf>
    <xf numFmtId="171" fontId="0" fillId="0" borderId="0" xfId="0" applyNumberFormat="1"/>
    <xf numFmtId="170" fontId="0" fillId="0" borderId="0" xfId="0" applyAlignment="1">
      <alignment horizontal="centerContinuous"/>
    </xf>
    <xf numFmtId="171" fontId="0" fillId="0" borderId="0" xfId="0" applyNumberFormat="1" applyFont="1"/>
    <xf numFmtId="170" fontId="0" fillId="0" borderId="0" xfId="0" applyFont="1"/>
    <xf numFmtId="171" fontId="27" fillId="39" borderId="16" xfId="0" applyNumberFormat="1" applyFont="1" applyFill="1" applyBorder="1" applyAlignment="1">
      <alignment horizontal="center"/>
    </xf>
    <xf numFmtId="171" fontId="27" fillId="39" borderId="17" xfId="0" applyNumberFormat="1" applyFont="1" applyFill="1" applyBorder="1" applyAlignment="1">
      <alignment horizontal="center"/>
    </xf>
    <xf numFmtId="171" fontId="27" fillId="39" borderId="18" xfId="0" applyNumberFormat="1" applyFont="1" applyFill="1" applyBorder="1" applyAlignment="1">
      <alignment horizontal="center"/>
    </xf>
    <xf numFmtId="170" fontId="37" fillId="0" borderId="19" xfId="0" applyFont="1" applyBorder="1"/>
    <xf numFmtId="171" fontId="27" fillId="39" borderId="20" xfId="0" applyNumberFormat="1" applyFont="1" applyFill="1" applyBorder="1" applyAlignment="1">
      <alignment horizontal="centerContinuous"/>
    </xf>
    <xf numFmtId="171" fontId="27" fillId="39" borderId="21" xfId="0" applyNumberFormat="1" applyFont="1" applyFill="1" applyBorder="1" applyAlignment="1">
      <alignment horizontal="centerContinuous"/>
    </xf>
    <xf numFmtId="170" fontId="0" fillId="0" borderId="13" xfId="0" applyBorder="1"/>
    <xf numFmtId="170" fontId="0" fillId="0" borderId="14" xfId="0" applyBorder="1"/>
    <xf numFmtId="170" fontId="0" fillId="0" borderId="15" xfId="0" applyBorder="1"/>
    <xf numFmtId="170" fontId="0" fillId="0" borderId="22" xfId="0" applyBorder="1"/>
    <xf numFmtId="170" fontId="0" fillId="0" borderId="0" xfId="0" applyBorder="1"/>
    <xf numFmtId="170" fontId="0" fillId="0" borderId="23" xfId="0" applyBorder="1"/>
    <xf numFmtId="170" fontId="0" fillId="0" borderId="16" xfId="0" applyBorder="1"/>
    <xf numFmtId="170" fontId="0" fillId="0" borderId="17" xfId="0" applyBorder="1"/>
    <xf numFmtId="170" fontId="0" fillId="0" borderId="18" xfId="0" applyBorder="1"/>
    <xf numFmtId="171" fontId="30" fillId="37" borderId="25" xfId="61" applyNumberFormat="1" applyBorder="1" applyAlignment="1">
      <alignment horizontal="right"/>
      <protection locked="0"/>
    </xf>
    <xf numFmtId="170" fontId="0" fillId="0" borderId="25" xfId="0" applyFill="1" applyBorder="1"/>
    <xf numFmtId="170" fontId="38" fillId="0" borderId="0" xfId="0" applyFont="1"/>
    <xf numFmtId="170" fontId="34" fillId="0" borderId="25" xfId="0" applyFont="1" applyBorder="1"/>
    <xf numFmtId="170" fontId="0" fillId="0" borderId="0" xfId="0" pivotButton="1"/>
    <xf numFmtId="170" fontId="0" fillId="0" borderId="0" xfId="0" applyNumberFormat="1"/>
    <xf numFmtId="2" fontId="0" fillId="0" borderId="0" xfId="0" applyNumberFormat="1"/>
    <xf numFmtId="170" fontId="27" fillId="39" borderId="13" xfId="0" applyNumberFormat="1" applyFont="1" applyFill="1" applyBorder="1" applyAlignment="1">
      <alignment horizontal="centerContinuous"/>
    </xf>
    <xf numFmtId="170" fontId="27" fillId="39" borderId="14" xfId="0" applyNumberFormat="1" applyFont="1" applyFill="1" applyBorder="1" applyAlignment="1">
      <alignment horizontal="centerContinuous"/>
    </xf>
    <xf numFmtId="170" fontId="27" fillId="39" borderId="15" xfId="0" applyNumberFormat="1" applyFont="1" applyFill="1" applyBorder="1" applyAlignment="1">
      <alignment horizontal="centerContinuous"/>
    </xf>
    <xf numFmtId="171" fontId="27" fillId="39" borderId="16" xfId="0" applyNumberFormat="1" applyFont="1" applyFill="1" applyBorder="1" applyAlignment="1">
      <alignment horizontal="centerContinuous"/>
    </xf>
    <xf numFmtId="171" fontId="27" fillId="39" borderId="17" xfId="0" applyNumberFormat="1" applyFont="1" applyFill="1" applyBorder="1" applyAlignment="1">
      <alignment horizontal="centerContinuous"/>
    </xf>
    <xf numFmtId="171" fontId="27" fillId="39" borderId="18" xfId="0" applyNumberFormat="1" applyFont="1" applyFill="1" applyBorder="1" applyAlignment="1">
      <alignment horizontal="centerContinuous"/>
    </xf>
    <xf numFmtId="172" fontId="4" fillId="0" borderId="0" xfId="50" applyNumberFormat="1">
      <alignment horizontal="left" vertical="center"/>
    </xf>
    <xf numFmtId="171" fontId="30" fillId="37" borderId="25" xfId="61" applyNumberFormat="1" applyBorder="1">
      <protection locked="0"/>
    </xf>
    <xf numFmtId="171" fontId="30" fillId="37" borderId="24" xfId="61" applyNumberFormat="1" applyBorder="1">
      <protection locked="0"/>
    </xf>
    <xf numFmtId="171" fontId="30" fillId="37" borderId="26" xfId="61" applyNumberFormat="1" applyBorder="1">
      <protection locked="0"/>
    </xf>
    <xf numFmtId="171" fontId="34" fillId="0" borderId="25" xfId="0" applyNumberFormat="1" applyFont="1" applyBorder="1"/>
    <xf numFmtId="166" fontId="32" fillId="2" borderId="0" xfId="48" applyNumberFormat="1" applyFill="1" applyAlignment="1">
      <alignment horizontal="center"/>
    </xf>
    <xf numFmtId="170" fontId="5" fillId="0" borderId="0" xfId="0" applyFont="1" applyFill="1" applyBorder="1" applyAlignment="1">
      <alignment horizontal="center" vertical="center" wrapText="1"/>
    </xf>
    <xf numFmtId="166" fontId="2" fillId="5" borderId="0" xfId="51" applyNumberFormat="1" applyFont="1" applyBorder="1" applyAlignment="1">
      <alignment horizontal="left" vertical="top"/>
    </xf>
    <xf numFmtId="166" fontId="32" fillId="3" borderId="0" xfId="49" applyNumberFormat="1" applyFont="1" applyAlignment="1">
      <alignment horizontal="center" vertical="center"/>
    </xf>
    <xf numFmtId="166" fontId="31" fillId="5" borderId="0" xfId="59" applyNumberFormat="1" applyFill="1" applyBorder="1" applyAlignment="1">
      <alignment horizontal="center" vertical="center" wrapText="1"/>
    </xf>
    <xf numFmtId="170" fontId="7" fillId="0" borderId="0" xfId="0" applyFont="1" applyFill="1" applyBorder="1" applyAlignment="1">
      <alignment horizontal="center" vertical="center" wrapText="1"/>
    </xf>
    <xf numFmtId="170" fontId="0" fillId="5" borderId="0" xfId="51" applyNumberFormat="1" applyFont="1" applyAlignment="1">
      <alignment horizontal="left"/>
    </xf>
    <xf numFmtId="170" fontId="4" fillId="5" borderId="0" xfId="0" applyFont="1" applyFill="1" applyBorder="1" applyAlignment="1">
      <alignment horizontal="left" vertical="center"/>
    </xf>
    <xf numFmtId="170" fontId="4" fillId="5" borderId="0" xfId="50" applyNumberFormat="1" applyFill="1" applyAlignment="1">
      <alignment horizontal="left" vertical="center"/>
    </xf>
    <xf numFmtId="166" fontId="2" fillId="5" borderId="0" xfId="51" applyNumberFormat="1" applyFont="1" applyAlignment="1">
      <alignment horizontal="left"/>
    </xf>
    <xf numFmtId="164" fontId="2" fillId="5" borderId="0" xfId="51" applyNumberFormat="1" applyFont="1" applyAlignment="1">
      <alignment horizontal="left"/>
    </xf>
    <xf numFmtId="0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12">
    <dxf>
      <fill>
        <patternFill patternType="solid">
          <fgColor theme="4"/>
          <bgColor theme="4"/>
        </patternFill>
      </fill>
    </dxf>
    <dxf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/>
          <bgColor theme="4" tint="0.79995117038483843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/>
          <bgColor theme="4" tint="0.59999389629810485"/>
        </patternFill>
      </fill>
    </dxf>
    <dxf>
      <font>
        <b/>
        <color theme="1"/>
      </font>
      <border>
        <left style="medium">
          <color theme="4" tint="0.59999389629810485"/>
        </left>
        <right style="medium">
          <color theme="4" tint="0.59999389629810485"/>
        </right>
        <top style="medium">
          <color theme="4" tint="0.59999389629810485"/>
        </top>
        <bottom style="medium">
          <color theme="4" tint="0.59999389629810485"/>
        </bottom>
      </border>
    </dxf>
    <dxf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color theme="1"/>
      </font>
      <border>
        <top style="thin">
          <color theme="4" tint="-0.249977111117893"/>
        </top>
        <bottom style="medium">
          <color theme="4" tint="-0.249977111117893"/>
        </bottom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top style="medium">
          <color theme="4" tint="-0.249977111117893"/>
        </top>
      </border>
    </dxf>
    <dxf>
      <font>
        <color theme="1"/>
      </font>
    </dxf>
  </dxfs>
  <tableStyles count="1" defaultTableStyle="TableStyleMedium2" defaultPivotStyle="PivotStyleLight16">
    <tableStyle name="FE" table="0" count="12" xr9:uid="{64B3275E-A8E1-40EA-96C9-2642523BA099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/AppData/Roaming/Microsoft/AddIns/FE%20Training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"/>
      <sheetName val="Shortcuts"/>
      <sheetName val="Constants"/>
    </sheetNames>
    <definedNames>
      <definedName name="FR"/>
    </defined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nancial Edge Training" refreshedDate="44442.452602199075" createdVersion="7" refreshedVersion="7" minRefreshableVersion="3" recordCount="51" xr:uid="{F33268FD-87D4-44D2-9086-D7DBD982C9A1}">
  <cacheSource type="worksheet">
    <worksheetSource ref="B17:F68" sheet="Three Input Tables (Pivot)"/>
  </cacheSource>
  <cacheFields count="5">
    <cacheField name="Scenario" numFmtId="0">
      <sharedItems containsString="0" containsBlank="1" containsNumber="1" containsInteger="1" minValue="1" maxValue="50"/>
    </cacheField>
    <cacheField name="Profit" numFmtId="170">
      <sharedItems containsSemiMixedTypes="0" containsString="0" containsNumber="1" containsInteger="1" minValue="26050" maxValue="94500"/>
    </cacheField>
    <cacheField name="Price" numFmtId="170">
      <sharedItems containsSemiMixedTypes="0" containsString="0" containsNumber="1" minValue="0" maxValue="5" count="6">
        <n v="0"/>
        <n v="3"/>
        <n v="3.5"/>
        <n v="4"/>
        <n v="4.5"/>
        <n v="5"/>
      </sharedItems>
    </cacheField>
    <cacheField name="Demand" numFmtId="170">
      <sharedItems containsSemiMixedTypes="0" containsString="0" containsNumber="1" containsInteger="1" minValue="0" maxValue="30000" count="3">
        <n v="0"/>
        <n v="29000"/>
        <n v="30000"/>
      </sharedItems>
    </cacheField>
    <cacheField name="Unit cost" numFmtId="0">
      <sharedItems containsSemiMixedTypes="0" containsString="0" containsNumber="1" minValue="0" maxValue="0.55000000000000004" count="6">
        <n v="0"/>
        <n v="0.35"/>
        <n v="0.4"/>
        <n v="0.45"/>
        <n v="0.5"/>
        <n v="0.5500000000000000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">
  <r>
    <m/>
    <n v="57950"/>
    <x v="0"/>
    <x v="0"/>
    <x v="0"/>
  </r>
  <r>
    <n v="1"/>
    <n v="31850"/>
    <x v="1"/>
    <x v="1"/>
    <x v="1"/>
  </r>
  <r>
    <n v="2"/>
    <n v="30400"/>
    <x v="1"/>
    <x v="1"/>
    <x v="2"/>
  </r>
  <r>
    <n v="3"/>
    <n v="28950"/>
    <x v="1"/>
    <x v="1"/>
    <x v="3"/>
  </r>
  <r>
    <n v="4"/>
    <n v="27500"/>
    <x v="1"/>
    <x v="1"/>
    <x v="4"/>
  </r>
  <r>
    <n v="5"/>
    <n v="26050"/>
    <x v="1"/>
    <x v="1"/>
    <x v="5"/>
  </r>
  <r>
    <n v="6"/>
    <n v="34500"/>
    <x v="1"/>
    <x v="2"/>
    <x v="1"/>
  </r>
  <r>
    <n v="7"/>
    <n v="33000"/>
    <x v="1"/>
    <x v="2"/>
    <x v="2"/>
  </r>
  <r>
    <n v="8"/>
    <n v="31500"/>
    <x v="1"/>
    <x v="2"/>
    <x v="3"/>
  </r>
  <r>
    <n v="9"/>
    <n v="30000"/>
    <x v="1"/>
    <x v="2"/>
    <x v="4"/>
  </r>
  <r>
    <n v="10"/>
    <n v="28500"/>
    <x v="1"/>
    <x v="2"/>
    <x v="5"/>
  </r>
  <r>
    <n v="11"/>
    <n v="46350"/>
    <x v="2"/>
    <x v="1"/>
    <x v="1"/>
  </r>
  <r>
    <n v="12"/>
    <n v="44900"/>
    <x v="2"/>
    <x v="1"/>
    <x v="2"/>
  </r>
  <r>
    <n v="13"/>
    <n v="43450"/>
    <x v="2"/>
    <x v="1"/>
    <x v="3"/>
  </r>
  <r>
    <n v="14"/>
    <n v="42000"/>
    <x v="2"/>
    <x v="1"/>
    <x v="4"/>
  </r>
  <r>
    <n v="15"/>
    <n v="40550"/>
    <x v="2"/>
    <x v="1"/>
    <x v="5"/>
  </r>
  <r>
    <n v="16"/>
    <n v="49500"/>
    <x v="2"/>
    <x v="2"/>
    <x v="1"/>
  </r>
  <r>
    <n v="17"/>
    <n v="48000"/>
    <x v="2"/>
    <x v="2"/>
    <x v="2"/>
  </r>
  <r>
    <n v="18"/>
    <n v="46500"/>
    <x v="2"/>
    <x v="2"/>
    <x v="3"/>
  </r>
  <r>
    <n v="19"/>
    <n v="45000"/>
    <x v="2"/>
    <x v="2"/>
    <x v="4"/>
  </r>
  <r>
    <n v="20"/>
    <n v="43500"/>
    <x v="2"/>
    <x v="2"/>
    <x v="5"/>
  </r>
  <r>
    <n v="21"/>
    <n v="60850"/>
    <x v="3"/>
    <x v="1"/>
    <x v="1"/>
  </r>
  <r>
    <n v="22"/>
    <n v="59400"/>
    <x v="3"/>
    <x v="1"/>
    <x v="2"/>
  </r>
  <r>
    <n v="23"/>
    <n v="57950"/>
    <x v="3"/>
    <x v="1"/>
    <x v="3"/>
  </r>
  <r>
    <n v="24"/>
    <n v="56500"/>
    <x v="3"/>
    <x v="1"/>
    <x v="4"/>
  </r>
  <r>
    <n v="25"/>
    <n v="55050"/>
    <x v="3"/>
    <x v="1"/>
    <x v="5"/>
  </r>
  <r>
    <n v="26"/>
    <n v="64500"/>
    <x v="3"/>
    <x v="2"/>
    <x v="1"/>
  </r>
  <r>
    <n v="27"/>
    <n v="63000"/>
    <x v="3"/>
    <x v="2"/>
    <x v="2"/>
  </r>
  <r>
    <n v="28"/>
    <n v="61500"/>
    <x v="3"/>
    <x v="2"/>
    <x v="3"/>
  </r>
  <r>
    <n v="29"/>
    <n v="60000"/>
    <x v="3"/>
    <x v="2"/>
    <x v="4"/>
  </r>
  <r>
    <n v="30"/>
    <n v="58500"/>
    <x v="3"/>
    <x v="2"/>
    <x v="5"/>
  </r>
  <r>
    <n v="31"/>
    <n v="75350"/>
    <x v="4"/>
    <x v="1"/>
    <x v="1"/>
  </r>
  <r>
    <n v="32"/>
    <n v="73900"/>
    <x v="4"/>
    <x v="1"/>
    <x v="2"/>
  </r>
  <r>
    <n v="33"/>
    <n v="72450"/>
    <x v="4"/>
    <x v="1"/>
    <x v="3"/>
  </r>
  <r>
    <n v="34"/>
    <n v="71000"/>
    <x v="4"/>
    <x v="1"/>
    <x v="4"/>
  </r>
  <r>
    <n v="35"/>
    <n v="69550"/>
    <x v="4"/>
    <x v="1"/>
    <x v="5"/>
  </r>
  <r>
    <n v="36"/>
    <n v="79500"/>
    <x v="4"/>
    <x v="2"/>
    <x v="1"/>
  </r>
  <r>
    <n v="37"/>
    <n v="78000"/>
    <x v="4"/>
    <x v="2"/>
    <x v="2"/>
  </r>
  <r>
    <n v="38"/>
    <n v="76500"/>
    <x v="4"/>
    <x v="2"/>
    <x v="3"/>
  </r>
  <r>
    <n v="39"/>
    <n v="75000"/>
    <x v="4"/>
    <x v="2"/>
    <x v="4"/>
  </r>
  <r>
    <n v="40"/>
    <n v="73500"/>
    <x v="4"/>
    <x v="2"/>
    <x v="5"/>
  </r>
  <r>
    <n v="41"/>
    <n v="89850"/>
    <x v="5"/>
    <x v="1"/>
    <x v="1"/>
  </r>
  <r>
    <n v="42"/>
    <n v="88400"/>
    <x v="5"/>
    <x v="1"/>
    <x v="2"/>
  </r>
  <r>
    <n v="43"/>
    <n v="86950"/>
    <x v="5"/>
    <x v="1"/>
    <x v="3"/>
  </r>
  <r>
    <n v="44"/>
    <n v="85500"/>
    <x v="5"/>
    <x v="1"/>
    <x v="4"/>
  </r>
  <r>
    <n v="45"/>
    <n v="84050"/>
    <x v="5"/>
    <x v="1"/>
    <x v="5"/>
  </r>
  <r>
    <n v="46"/>
    <n v="94500"/>
    <x v="5"/>
    <x v="2"/>
    <x v="1"/>
  </r>
  <r>
    <n v="47"/>
    <n v="93000"/>
    <x v="5"/>
    <x v="2"/>
    <x v="2"/>
  </r>
  <r>
    <n v="48"/>
    <n v="91500"/>
    <x v="5"/>
    <x v="2"/>
    <x v="3"/>
  </r>
  <r>
    <n v="49"/>
    <n v="90000"/>
    <x v="5"/>
    <x v="2"/>
    <x v="4"/>
  </r>
  <r>
    <n v="50"/>
    <n v="88500"/>
    <x v="5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3083AD-C049-426E-BAB3-07C39F439088}" name="PivotTable1" cacheId="0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compact="0" compactData="0" multipleFieldFilters="0">
  <location ref="B71:L78" firstHeaderRow="1" firstDataRow="3" firstDataCol="1"/>
  <pivotFields count="5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7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70" outline="0" showAll="0" defaultSubtotal="0">
      <items count="6">
        <item h="1"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numFmtId="170" outline="0" showAll="0" sortType="descending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numFmtId="2" outline="0" showAll="0" defaultSubtotal="0">
      <items count="6">
        <item h="1"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5">
    <i>
      <x v="1"/>
    </i>
    <i>
      <x v="2"/>
    </i>
    <i>
      <x v="3"/>
    </i>
    <i>
      <x v="4"/>
    </i>
    <i>
      <x v="5"/>
    </i>
  </rowItems>
  <colFields count="2">
    <field x="3"/>
    <field x="4"/>
  </colFields>
  <colItems count="10">
    <i>
      <x/>
      <x v="1"/>
    </i>
    <i r="1">
      <x v="2"/>
    </i>
    <i r="1">
      <x v="3"/>
    </i>
    <i r="1">
      <x v="4"/>
    </i>
    <i r="1">
      <x v="5"/>
    </i>
    <i>
      <x v="1"/>
      <x v="1"/>
    </i>
    <i r="1">
      <x v="2"/>
    </i>
    <i r="1">
      <x v="3"/>
    </i>
    <i r="1">
      <x v="4"/>
    </i>
    <i r="1">
      <x v="5"/>
    </i>
  </colItems>
  <dataFields count="1">
    <dataField name="Profit Table" fld="1" baseField="3" baseItem="1" numFmtId="170"/>
  </dataFields>
  <conditionalFormats count="1"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FE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FE Training">
  <a:themeElements>
    <a:clrScheme name="Financial Edge">
      <a:dk1>
        <a:srgbClr val="3F3F3F"/>
      </a:dk1>
      <a:lt1>
        <a:sysClr val="window" lastClr="FFFFFF"/>
      </a:lt1>
      <a:dk2>
        <a:srgbClr val="163260"/>
      </a:dk2>
      <a:lt2>
        <a:srgbClr val="F2F2F2"/>
      </a:lt2>
      <a:accent1>
        <a:srgbClr val="085393"/>
      </a:accent1>
      <a:accent2>
        <a:srgbClr val="8064A2"/>
      </a:accent2>
      <a:accent3>
        <a:srgbClr val="C0504D"/>
      </a:accent3>
      <a:accent4>
        <a:srgbClr val="ED7D31"/>
      </a:accent4>
      <a:accent5>
        <a:srgbClr val="FFC000"/>
      </a:accent5>
      <a:accent6>
        <a:srgbClr val="70AD47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Normal="100" workbookViewId="0">
      <selection sqref="A1:N1"/>
    </sheetView>
  </sheetViews>
  <sheetFormatPr defaultColWidth="9.109375" defaultRowHeight="14.4" x14ac:dyDescent="0.3"/>
  <cols>
    <col min="1" max="1" width="9.88671875" style="32" customWidth="1"/>
    <col min="2" max="13" width="9.21875" style="32" customWidth="1"/>
    <col min="14" max="14" width="9.88671875" style="32" customWidth="1"/>
    <col min="15" max="26" width="9.109375" style="32" customWidth="1"/>
    <col min="27" max="16384" width="9.109375" style="32"/>
  </cols>
  <sheetData>
    <row r="1" spans="1:14" s="36" customFormat="1" ht="189.75" customHeight="1" x14ac:dyDescent="0.55000000000000004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s="22" customFormat="1" ht="75" customHeight="1" x14ac:dyDescent="0.3">
      <c r="A2" s="115" t="s">
        <v>43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s="23" customFormat="1" ht="7.5" customHeight="1" x14ac:dyDescent="0.3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3">
      <c r="A4" s="39"/>
      <c r="B4" s="40"/>
      <c r="C4" s="114"/>
      <c r="D4" s="114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3">
      <c r="A5" s="116" t="s">
        <v>13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s="23" customFormat="1" ht="15" customHeight="1" x14ac:dyDescent="0.3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s="23" customFormat="1" ht="15" customHeight="1" x14ac:dyDescent="0.3">
      <c r="A7" s="116" t="str">
        <f ca="1">"© "&amp;YEAR(TODAY())&amp;" Financial Edge Training"</f>
        <v>© 2021 Financial Edge Training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s="23" customFormat="1" ht="15" customHeight="1" thickBot="1" x14ac:dyDescent="0.35">
      <c r="A8" s="47"/>
      <c r="B8" s="48"/>
      <c r="C8" s="47"/>
      <c r="D8" s="47"/>
      <c r="E8" s="49"/>
      <c r="F8" s="50"/>
      <c r="G8" s="50"/>
      <c r="H8" s="50"/>
      <c r="I8" s="50"/>
      <c r="J8" s="50"/>
      <c r="K8" s="50"/>
      <c r="L8" s="49"/>
      <c r="M8" s="49"/>
      <c r="N8" s="49"/>
    </row>
    <row r="9" spans="1:14" s="23" customFormat="1" ht="15" customHeight="1" x14ac:dyDescent="0.3">
      <c r="F9" s="28"/>
      <c r="G9" s="117"/>
      <c r="H9" s="117"/>
      <c r="I9" s="117"/>
      <c r="J9" s="117"/>
      <c r="K9" s="28"/>
    </row>
    <row r="10" spans="1:14" s="23" customFormat="1" ht="15" customHeight="1" x14ac:dyDescent="0.3">
      <c r="B10" s="24"/>
      <c r="C10" s="24"/>
      <c r="F10" s="28"/>
      <c r="G10" s="117"/>
      <c r="H10" s="117"/>
      <c r="I10" s="117"/>
      <c r="J10" s="117"/>
      <c r="K10" s="28"/>
    </row>
    <row r="11" spans="1:14" s="23" customFormat="1" ht="15" customHeight="1" x14ac:dyDescent="0.3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3">
      <c r="A12" s="26"/>
      <c r="B12" s="20"/>
      <c r="C12" s="20"/>
      <c r="D12" s="29"/>
      <c r="F12" s="25"/>
      <c r="G12" s="113"/>
      <c r="H12" s="113"/>
      <c r="I12" s="113"/>
      <c r="J12" s="113"/>
      <c r="K12" s="25"/>
    </row>
    <row r="13" spans="1:14" s="23" customFormat="1" ht="15" customHeight="1" x14ac:dyDescent="0.3">
      <c r="A13" s="19"/>
      <c r="B13" s="20"/>
      <c r="C13" s="20"/>
      <c r="D13" s="30"/>
      <c r="F13" s="25"/>
      <c r="G13" s="113"/>
      <c r="H13" s="113"/>
      <c r="I13" s="113"/>
      <c r="J13" s="113"/>
      <c r="K13" s="25"/>
    </row>
    <row r="14" spans="1:14" s="23" customFormat="1" ht="15" customHeight="1" x14ac:dyDescent="0.3">
      <c r="A14" s="22"/>
      <c r="B14" s="20"/>
      <c r="C14" s="20"/>
      <c r="D14" s="30"/>
      <c r="F14" s="25"/>
      <c r="G14" s="113"/>
      <c r="H14" s="113"/>
      <c r="I14" s="113"/>
      <c r="J14" s="113"/>
      <c r="K14" s="25"/>
    </row>
    <row r="15" spans="1:14" s="23" customFormat="1" ht="15" customHeight="1" x14ac:dyDescent="0.3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3">
      <c r="A16" s="22"/>
      <c r="B16" s="20"/>
      <c r="C16" s="20"/>
      <c r="D16" s="31"/>
      <c r="F16" s="25"/>
      <c r="G16" s="113"/>
      <c r="H16" s="113"/>
      <c r="I16" s="113"/>
      <c r="J16" s="113"/>
      <c r="K16" s="25"/>
    </row>
    <row r="17" spans="1:12" s="23" customFormat="1" ht="15" customHeight="1" x14ac:dyDescent="0.3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zoomScaleNormal="100" workbookViewId="0">
      <selection activeCell="A3" sqref="A3"/>
    </sheetView>
  </sheetViews>
  <sheetFormatPr defaultColWidth="9.109375" defaultRowHeight="14.4" x14ac:dyDescent="0.3"/>
  <cols>
    <col min="1" max="1" width="1.44140625" customWidth="1"/>
    <col min="2" max="2" width="2.88671875" customWidth="1"/>
    <col min="3" max="3" width="13.21875" customWidth="1"/>
    <col min="4" max="4" width="2.88671875" customWidth="1"/>
    <col min="5" max="7" width="1.44140625" customWidth="1"/>
    <col min="8" max="8" width="2.88671875" customWidth="1"/>
    <col min="9" max="9" width="42.77734375" customWidth="1"/>
    <col min="10" max="11" width="1.44140625" customWidth="1"/>
    <col min="12" max="12" width="15.5546875" bestFit="1" customWidth="1"/>
    <col min="13" max="14" width="1.44140625" customWidth="1"/>
    <col min="15" max="15" width="2.88671875" customWidth="1"/>
    <col min="16" max="16" width="32.5546875" customWidth="1"/>
    <col min="17" max="17" width="2.88671875" customWidth="1"/>
    <col min="18" max="18" width="1.44140625" customWidth="1"/>
    <col min="23" max="23" width="17.77734375" bestFit="1" customWidth="1"/>
  </cols>
  <sheetData>
    <row r="1" spans="1:18" s="36" customFormat="1" ht="45" customHeight="1" x14ac:dyDescent="0.55000000000000004">
      <c r="A1" s="13" t="str">
        <f>Welcome!A2</f>
        <v>Sensitivity Data Tables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4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3"/>
    <row r="4" spans="1:18" s="2" customFormat="1" ht="22.5" customHeight="1" x14ac:dyDescent="0.3">
      <c r="A4" s="1"/>
      <c r="B4" s="119" t="s">
        <v>0</v>
      </c>
      <c r="C4" s="119"/>
      <c r="D4" s="119"/>
      <c r="E4" s="119"/>
      <c r="F4" s="119"/>
      <c r="G4" s="119"/>
      <c r="H4" s="119"/>
      <c r="I4" s="119"/>
      <c r="K4" s="1"/>
      <c r="L4" s="119" t="s">
        <v>2</v>
      </c>
      <c r="M4" s="119"/>
      <c r="N4" s="119"/>
      <c r="O4" s="119"/>
      <c r="P4" s="119"/>
      <c r="Q4" s="46"/>
      <c r="R4" s="46"/>
    </row>
    <row r="5" spans="1:18" s="2" customFormat="1" ht="15" customHeight="1" x14ac:dyDescent="0.3">
      <c r="A5" s="17"/>
      <c r="B5" s="8" t="s">
        <v>1</v>
      </c>
      <c r="C5" s="60" t="s">
        <v>33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121" t="s">
        <v>9</v>
      </c>
      <c r="O5" s="121"/>
      <c r="P5" s="121"/>
      <c r="Q5" s="121"/>
      <c r="R5" s="46"/>
    </row>
    <row r="6" spans="1:18" s="2" customFormat="1" ht="15" customHeight="1" x14ac:dyDescent="0.3">
      <c r="A6" s="3"/>
      <c r="B6" s="8" t="s">
        <v>1</v>
      </c>
      <c r="C6" s="18" t="s">
        <v>34</v>
      </c>
      <c r="D6" s="18"/>
      <c r="E6" s="18"/>
      <c r="F6" s="18"/>
      <c r="G6" s="18"/>
      <c r="H6" s="18"/>
      <c r="I6" s="18"/>
      <c r="K6" s="17"/>
      <c r="L6" s="9" t="s">
        <v>4</v>
      </c>
      <c r="M6" s="9"/>
      <c r="N6" s="122">
        <v>42369</v>
      </c>
      <c r="O6" s="122"/>
      <c r="P6" s="122"/>
      <c r="Q6" s="122"/>
      <c r="R6" s="46"/>
    </row>
    <row r="7" spans="1:18" s="2" customFormat="1" ht="15" customHeight="1" x14ac:dyDescent="0.3">
      <c r="A7" s="18"/>
      <c r="B7" s="8" t="s">
        <v>1</v>
      </c>
      <c r="C7" s="18" t="s">
        <v>35</v>
      </c>
      <c r="D7" s="18"/>
      <c r="E7" s="18"/>
      <c r="F7" s="18"/>
      <c r="G7" s="18"/>
      <c r="H7" s="18"/>
      <c r="I7" s="18"/>
      <c r="K7" s="3"/>
      <c r="L7" s="9" t="s">
        <v>5</v>
      </c>
      <c r="M7" s="9"/>
      <c r="N7" s="121" t="s">
        <v>10</v>
      </c>
      <c r="O7" s="121"/>
      <c r="P7" s="121"/>
      <c r="Q7" s="121"/>
      <c r="R7" s="46"/>
    </row>
    <row r="8" spans="1:18" s="2" customFormat="1" ht="15" customHeight="1" x14ac:dyDescent="0.3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121" t="s">
        <v>11</v>
      </c>
      <c r="O8" s="121"/>
      <c r="P8" s="121"/>
      <c r="Q8" s="121"/>
      <c r="R8" s="46"/>
    </row>
    <row r="9" spans="1:18" s="2" customFormat="1" ht="15" customHeight="1" x14ac:dyDescent="0.3">
      <c r="A9" s="43"/>
      <c r="B9" s="44"/>
      <c r="C9" s="43"/>
      <c r="D9" s="43"/>
      <c r="E9" s="43"/>
      <c r="F9" s="43"/>
      <c r="G9" s="43"/>
      <c r="H9" s="43"/>
      <c r="I9" s="43"/>
      <c r="K9" s="18"/>
      <c r="L9" s="9" t="s">
        <v>7</v>
      </c>
      <c r="M9" s="9"/>
      <c r="N9" s="121" t="s">
        <v>12</v>
      </c>
      <c r="O9" s="121"/>
      <c r="P9" s="121"/>
      <c r="Q9" s="121"/>
      <c r="R9" s="46"/>
    </row>
    <row r="10" spans="1:18" s="2" customFormat="1" ht="15" customHeight="1" x14ac:dyDescent="0.3">
      <c r="A10" s="45"/>
      <c r="B10" s="45"/>
      <c r="C10" s="45"/>
      <c r="D10" s="45"/>
      <c r="E10" s="45"/>
      <c r="F10" s="45"/>
      <c r="G10" s="45"/>
      <c r="H10" s="45"/>
      <c r="I10" s="45"/>
      <c r="K10" s="18"/>
      <c r="L10" s="9" t="s">
        <v>8</v>
      </c>
      <c r="M10" s="9"/>
      <c r="N10" s="123">
        <v>0</v>
      </c>
      <c r="O10" s="123"/>
      <c r="P10" s="123"/>
      <c r="Q10" s="123"/>
      <c r="R10" s="52"/>
    </row>
    <row r="11" spans="1:18" s="2" customFormat="1" ht="15" customHeight="1" thickBot="1" x14ac:dyDescent="0.35">
      <c r="A11" s="49"/>
      <c r="B11" s="49"/>
      <c r="C11" s="49"/>
      <c r="D11" s="49"/>
      <c r="E11" s="49"/>
      <c r="F11" s="49"/>
      <c r="G11" s="49"/>
      <c r="H11" s="49"/>
      <c r="I11" s="49"/>
      <c r="K11" s="4"/>
      <c r="L11" s="64"/>
      <c r="M11" s="64"/>
      <c r="N11" s="53"/>
      <c r="O11" s="54"/>
      <c r="P11" s="54"/>
      <c r="Q11" s="55"/>
      <c r="R11" s="56"/>
    </row>
    <row r="12" spans="1:18" s="2" customFormat="1" ht="7.5" customHeight="1" x14ac:dyDescent="0.3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3">
      <c r="A13" s="60"/>
      <c r="B13" s="120" t="s">
        <v>19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N13" s="1"/>
      <c r="O13" s="119" t="s">
        <v>14</v>
      </c>
      <c r="P13" s="119"/>
      <c r="Q13" s="119"/>
      <c r="R13" s="63"/>
    </row>
    <row r="14" spans="1:18" s="2" customFormat="1" ht="15" customHeight="1" x14ac:dyDescent="0.3">
      <c r="A14" s="61"/>
      <c r="B14" s="118" t="s">
        <v>20</v>
      </c>
      <c r="C14" s="118"/>
      <c r="D14" s="118" t="s">
        <v>21</v>
      </c>
      <c r="E14" s="118"/>
      <c r="F14" s="118"/>
      <c r="G14" s="118"/>
      <c r="H14" s="118"/>
      <c r="I14" s="118"/>
      <c r="J14" s="118"/>
      <c r="K14" s="118"/>
      <c r="L14" s="118"/>
      <c r="N14" s="17"/>
      <c r="O14" s="27"/>
      <c r="P14" s="22"/>
      <c r="Q14" s="22"/>
      <c r="R14" s="61"/>
    </row>
    <row r="15" spans="1:18" s="2" customFormat="1" ht="15" customHeight="1" x14ac:dyDescent="0.3">
      <c r="A15" s="61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N15" s="3"/>
      <c r="O15" s="27"/>
      <c r="P15" s="57" t="s">
        <v>15</v>
      </c>
      <c r="Q15" s="22"/>
      <c r="R15" s="61"/>
    </row>
    <row r="16" spans="1:18" s="2" customFormat="1" ht="15" customHeight="1" x14ac:dyDescent="0.3">
      <c r="A16" s="61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N16" s="18"/>
      <c r="O16" s="27"/>
      <c r="P16" s="38" t="s">
        <v>16</v>
      </c>
      <c r="Q16" s="22"/>
      <c r="R16" s="61"/>
    </row>
    <row r="17" spans="1:18" s="2" customFormat="1" ht="15" customHeight="1" x14ac:dyDescent="0.3">
      <c r="A17" s="61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N17" s="18"/>
      <c r="O17" s="27"/>
      <c r="P17" t="s">
        <v>17</v>
      </c>
      <c r="Q17" s="22"/>
      <c r="R17" s="61"/>
    </row>
    <row r="18" spans="1:18" s="2" customFormat="1" ht="15" customHeight="1" x14ac:dyDescent="0.3">
      <c r="A18" s="45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N18" s="45"/>
      <c r="O18" s="58"/>
      <c r="P18" s="58"/>
      <c r="Q18" s="58"/>
      <c r="R18" s="45"/>
    </row>
    <row r="19" spans="1:18" ht="15" thickBot="1" x14ac:dyDescent="0.35">
      <c r="A19" s="49"/>
      <c r="B19" s="49"/>
      <c r="C19" s="49"/>
      <c r="D19" s="62"/>
      <c r="E19" s="62"/>
      <c r="F19" s="62"/>
      <c r="G19" s="62"/>
      <c r="H19" s="62"/>
      <c r="I19" s="62"/>
      <c r="J19" s="62"/>
      <c r="K19" s="62"/>
      <c r="L19" s="62"/>
      <c r="N19" s="49"/>
      <c r="O19" s="49"/>
      <c r="P19" s="49"/>
      <c r="Q19" s="49"/>
      <c r="R19" s="49"/>
    </row>
    <row r="20" spans="1:18" x14ac:dyDescent="0.3">
      <c r="Q20" s="59"/>
      <c r="R20" s="35"/>
    </row>
    <row r="21" spans="1:18" x14ac:dyDescent="0.3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3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3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3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3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3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zoomScaleNormal="100" workbookViewId="0">
      <selection activeCell="A3" sqref="A3"/>
    </sheetView>
  </sheetViews>
  <sheetFormatPr defaultColWidth="9.109375" defaultRowHeight="15" customHeight="1" x14ac:dyDescent="0.3"/>
  <cols>
    <col min="1" max="1" width="1.44140625" style="15" customWidth="1"/>
    <col min="2" max="2" width="18.21875" style="16" customWidth="1"/>
    <col min="3" max="5" width="13.109375" customWidth="1"/>
    <col min="6" max="10" width="11" customWidth="1"/>
    <col min="11" max="12" width="9.21875" customWidth="1"/>
  </cols>
  <sheetData>
    <row r="1" spans="1:10" s="51" customFormat="1" ht="45" customHeight="1" x14ac:dyDescent="0.55000000000000004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4">
      <c r="A2" s="14" t="s">
        <v>44</v>
      </c>
      <c r="B2" s="7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3">
      <c r="A3" s="107"/>
    </row>
    <row r="4" spans="1:10" ht="15" customHeight="1" thickBot="1" x14ac:dyDescent="0.35">
      <c r="A4" s="15" t="s">
        <v>29</v>
      </c>
      <c r="D4" s="68"/>
    </row>
    <row r="5" spans="1:10" ht="15" customHeight="1" thickTop="1" thickBot="1" x14ac:dyDescent="0.35">
      <c r="B5" s="16" t="s">
        <v>22</v>
      </c>
      <c r="C5" s="108">
        <v>4</v>
      </c>
      <c r="D5" s="68"/>
    </row>
    <row r="6" spans="1:10" ht="15" customHeight="1" thickTop="1" thickBot="1" x14ac:dyDescent="0.35">
      <c r="B6" s="16" t="s">
        <v>23</v>
      </c>
      <c r="C6" s="66">
        <v>29000</v>
      </c>
    </row>
    <row r="7" spans="1:10" ht="15" customHeight="1" thickTop="1" thickBot="1" x14ac:dyDescent="0.35">
      <c r="B7" s="16" t="s">
        <v>24</v>
      </c>
      <c r="C7" s="108">
        <v>0.45</v>
      </c>
      <c r="D7" s="68"/>
    </row>
    <row r="8" spans="1:10" ht="15" customHeight="1" thickTop="1" x14ac:dyDescent="0.3">
      <c r="B8" s="16" t="s">
        <v>25</v>
      </c>
      <c r="C8" s="66">
        <v>45000</v>
      </c>
    </row>
    <row r="9" spans="1:10" ht="15" customHeight="1" x14ac:dyDescent="0.3">
      <c r="A9" s="65"/>
      <c r="B9" s="16" t="s">
        <v>26</v>
      </c>
      <c r="C9">
        <f>C5*C6</f>
        <v>116000</v>
      </c>
    </row>
    <row r="10" spans="1:10" ht="15" customHeight="1" x14ac:dyDescent="0.3">
      <c r="B10" s="16" t="s">
        <v>27</v>
      </c>
      <c r="C10">
        <f>C7*C6</f>
        <v>13050</v>
      </c>
    </row>
    <row r="11" spans="1:10" ht="15" customHeight="1" x14ac:dyDescent="0.3">
      <c r="B11" s="67" t="s">
        <v>28</v>
      </c>
      <c r="C11" s="68">
        <f>C9-C8-C10</f>
        <v>57950</v>
      </c>
    </row>
    <row r="13" spans="1:10" ht="15" customHeight="1" x14ac:dyDescent="0.3">
      <c r="A13" s="15" t="s">
        <v>39</v>
      </c>
    </row>
    <row r="14" spans="1:10" ht="15" customHeight="1" x14ac:dyDescent="0.3">
      <c r="B14" s="72" t="s">
        <v>31</v>
      </c>
      <c r="C14" s="73">
        <f>C11</f>
        <v>57950</v>
      </c>
    </row>
    <row r="15" spans="1:10" ht="15" customHeight="1" x14ac:dyDescent="0.3">
      <c r="B15" s="70">
        <v>3.5</v>
      </c>
      <c r="C15">
        <f t="dataTable" ref="C15:C19" dt2D="0" dtr="0" r1="C5" ca="1"/>
        <v>43450</v>
      </c>
    </row>
    <row r="16" spans="1:10" ht="15" customHeight="1" x14ac:dyDescent="0.3">
      <c r="B16" s="70">
        <v>3.75</v>
      </c>
      <c r="C16">
        <v>50700</v>
      </c>
    </row>
    <row r="17" spans="1:8" ht="15" customHeight="1" x14ac:dyDescent="0.3">
      <c r="B17" s="70">
        <v>4</v>
      </c>
      <c r="C17">
        <v>57950</v>
      </c>
    </row>
    <row r="18" spans="1:8" ht="15" customHeight="1" x14ac:dyDescent="0.3">
      <c r="B18" s="70">
        <v>4.25</v>
      </c>
      <c r="C18">
        <v>65200</v>
      </c>
    </row>
    <row r="19" spans="1:8" ht="15" customHeight="1" x14ac:dyDescent="0.3">
      <c r="B19" s="70">
        <v>4.5</v>
      </c>
      <c r="C19">
        <v>72450</v>
      </c>
    </row>
    <row r="21" spans="1:8" ht="15" customHeight="1" x14ac:dyDescent="0.3">
      <c r="A21" s="15" t="s">
        <v>40</v>
      </c>
    </row>
    <row r="22" spans="1:8" ht="15" customHeight="1" x14ac:dyDescent="0.3">
      <c r="B22"/>
      <c r="C22" s="70" t="s">
        <v>37</v>
      </c>
      <c r="D22" s="70" t="s">
        <v>38</v>
      </c>
      <c r="E22" s="70" t="s">
        <v>36</v>
      </c>
    </row>
    <row r="23" spans="1:8" ht="15" customHeight="1" x14ac:dyDescent="0.3">
      <c r="B23" s="72" t="s">
        <v>31</v>
      </c>
      <c r="C23" s="73">
        <f>C9</f>
        <v>116000</v>
      </c>
      <c r="D23" s="73">
        <f>C10</f>
        <v>13050</v>
      </c>
      <c r="E23" s="73">
        <f>C11</f>
        <v>57950</v>
      </c>
    </row>
    <row r="24" spans="1:8" ht="15" customHeight="1" x14ac:dyDescent="0.3">
      <c r="B24" s="70">
        <v>3.5</v>
      </c>
      <c r="C24">
        <f t="dataTable" ref="C24:E28" dt2D="0" dtr="0" r1="C5"/>
        <v>101500</v>
      </c>
      <c r="D24">
        <v>13050</v>
      </c>
      <c r="E24">
        <v>43450</v>
      </c>
    </row>
    <row r="25" spans="1:8" ht="15" customHeight="1" x14ac:dyDescent="0.3">
      <c r="B25" s="70">
        <v>3.75</v>
      </c>
      <c r="C25">
        <v>108750</v>
      </c>
      <c r="D25">
        <v>13050</v>
      </c>
      <c r="E25">
        <v>50700</v>
      </c>
    </row>
    <row r="26" spans="1:8" ht="15" customHeight="1" x14ac:dyDescent="0.3">
      <c r="B26" s="70">
        <v>4</v>
      </c>
      <c r="C26">
        <v>116000</v>
      </c>
      <c r="D26">
        <v>13050</v>
      </c>
      <c r="E26">
        <v>57950</v>
      </c>
    </row>
    <row r="27" spans="1:8" ht="15" customHeight="1" x14ac:dyDescent="0.3">
      <c r="B27" s="70">
        <v>4.25</v>
      </c>
      <c r="C27">
        <v>123250</v>
      </c>
      <c r="D27">
        <v>13050</v>
      </c>
      <c r="E27">
        <v>65200</v>
      </c>
    </row>
    <row r="28" spans="1:8" ht="15" customHeight="1" x14ac:dyDescent="0.3">
      <c r="B28" s="70">
        <v>4.5</v>
      </c>
      <c r="C28">
        <v>130500</v>
      </c>
      <c r="D28">
        <v>13050</v>
      </c>
      <c r="E28">
        <v>72450</v>
      </c>
    </row>
    <row r="30" spans="1:8" ht="15" customHeight="1" x14ac:dyDescent="0.3">
      <c r="A30" s="15" t="s">
        <v>41</v>
      </c>
    </row>
    <row r="31" spans="1:8" ht="15" customHeight="1" x14ac:dyDescent="0.3">
      <c r="C31" s="16"/>
      <c r="D31" s="72" t="s">
        <v>30</v>
      </c>
      <c r="E31" s="71"/>
      <c r="F31" s="71"/>
      <c r="G31" s="71"/>
      <c r="H31" s="71"/>
    </row>
    <row r="32" spans="1:8" ht="15" customHeight="1" x14ac:dyDescent="0.3">
      <c r="C32" s="73">
        <f>C11</f>
        <v>57950</v>
      </c>
      <c r="D32" s="74">
        <v>0.35</v>
      </c>
      <c r="E32" s="74">
        <v>0.4</v>
      </c>
      <c r="F32" s="74">
        <v>0.45</v>
      </c>
      <c r="G32" s="74">
        <v>0.5</v>
      </c>
      <c r="H32" s="74">
        <v>0.55000000000000004</v>
      </c>
    </row>
    <row r="33" spans="2:8" ht="15" customHeight="1" x14ac:dyDescent="0.3">
      <c r="B33" s="72" t="s">
        <v>31</v>
      </c>
      <c r="C33" s="70">
        <v>3.5</v>
      </c>
      <c r="D33">
        <f t="dataTable" ref="D33:H37" dt2D="1" dtr="1" r1="C7" r2="C5" ca="1"/>
        <v>46350</v>
      </c>
      <c r="E33">
        <v>44900</v>
      </c>
      <c r="F33">
        <v>43450</v>
      </c>
      <c r="G33">
        <v>42000</v>
      </c>
      <c r="H33">
        <v>40550</v>
      </c>
    </row>
    <row r="34" spans="2:8" ht="15" customHeight="1" x14ac:dyDescent="0.3">
      <c r="C34" s="70">
        <v>3.75</v>
      </c>
      <c r="D34">
        <v>53600</v>
      </c>
      <c r="E34">
        <v>52150</v>
      </c>
      <c r="F34">
        <v>50700</v>
      </c>
      <c r="G34">
        <v>49250</v>
      </c>
      <c r="H34">
        <v>47800</v>
      </c>
    </row>
    <row r="35" spans="2:8" ht="15" customHeight="1" x14ac:dyDescent="0.3">
      <c r="C35" s="70">
        <v>4</v>
      </c>
      <c r="D35">
        <v>60850</v>
      </c>
      <c r="E35">
        <v>59400</v>
      </c>
      <c r="F35">
        <v>57950</v>
      </c>
      <c r="G35">
        <v>56500</v>
      </c>
      <c r="H35">
        <v>55050</v>
      </c>
    </row>
    <row r="36" spans="2:8" ht="15" customHeight="1" x14ac:dyDescent="0.3">
      <c r="C36" s="70">
        <v>4.25</v>
      </c>
      <c r="D36">
        <v>68100</v>
      </c>
      <c r="E36">
        <v>66650</v>
      </c>
      <c r="F36">
        <v>65200</v>
      </c>
      <c r="G36">
        <v>63750</v>
      </c>
      <c r="H36">
        <v>62300</v>
      </c>
    </row>
    <row r="37" spans="2:8" ht="15" customHeight="1" x14ac:dyDescent="0.3">
      <c r="C37" s="70">
        <v>4.5</v>
      </c>
      <c r="D37">
        <v>75350</v>
      </c>
      <c r="E37">
        <v>73900</v>
      </c>
      <c r="F37">
        <v>72450</v>
      </c>
      <c r="G37">
        <v>71000</v>
      </c>
      <c r="H37">
        <v>69550</v>
      </c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zoomScaleNormal="100" workbookViewId="0">
      <selection activeCell="A3" sqref="A3"/>
    </sheetView>
  </sheetViews>
  <sheetFormatPr defaultColWidth="9.109375" defaultRowHeight="15" customHeight="1" x14ac:dyDescent="0.3"/>
  <cols>
    <col min="1" max="1" width="1.44140625" style="15" customWidth="1"/>
    <col min="2" max="2" width="18.21875" style="16" customWidth="1"/>
    <col min="3" max="3" width="12" bestFit="1" customWidth="1"/>
    <col min="4" max="10" width="11" customWidth="1"/>
    <col min="11" max="12" width="9.21875" customWidth="1"/>
  </cols>
  <sheetData>
    <row r="1" spans="1:10" s="51" customFormat="1" ht="45" customHeight="1" x14ac:dyDescent="0.55000000000000004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4">
      <c r="A2" s="14" t="s">
        <v>45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thickBot="1" x14ac:dyDescent="0.35">
      <c r="A4" s="15" t="s">
        <v>29</v>
      </c>
      <c r="D4" s="68" t="s">
        <v>32</v>
      </c>
    </row>
    <row r="5" spans="1:10" ht="15" customHeight="1" thickTop="1" thickBot="1" x14ac:dyDescent="0.35">
      <c r="B5" s="16" t="s">
        <v>22</v>
      </c>
      <c r="C5" s="110">
        <v>4</v>
      </c>
      <c r="D5" s="111">
        <f>C5</f>
        <v>4</v>
      </c>
    </row>
    <row r="6" spans="1:10" ht="15" customHeight="1" thickTop="1" thickBot="1" x14ac:dyDescent="0.35">
      <c r="B6" s="16" t="s">
        <v>23</v>
      </c>
      <c r="C6" s="66">
        <v>29000</v>
      </c>
    </row>
    <row r="7" spans="1:10" ht="15" customHeight="1" thickTop="1" thickBot="1" x14ac:dyDescent="0.35">
      <c r="B7" s="16" t="s">
        <v>24</v>
      </c>
      <c r="C7" s="69">
        <v>0.45</v>
      </c>
      <c r="D7" s="111">
        <f>C7</f>
        <v>0.45</v>
      </c>
    </row>
    <row r="8" spans="1:10" ht="15" customHeight="1" thickTop="1" x14ac:dyDescent="0.3">
      <c r="B8" s="16" t="s">
        <v>25</v>
      </c>
      <c r="C8" s="66">
        <v>45000</v>
      </c>
    </row>
    <row r="9" spans="1:10" ht="15" customHeight="1" x14ac:dyDescent="0.3">
      <c r="A9" s="65"/>
      <c r="B9" s="16" t="s">
        <v>26</v>
      </c>
      <c r="C9">
        <f>D5*C6</f>
        <v>116000</v>
      </c>
    </row>
    <row r="10" spans="1:10" ht="15" customHeight="1" x14ac:dyDescent="0.3">
      <c r="B10" s="16" t="s">
        <v>27</v>
      </c>
      <c r="C10">
        <f>D7*C6</f>
        <v>13050</v>
      </c>
    </row>
    <row r="11" spans="1:10" ht="15" customHeight="1" x14ac:dyDescent="0.3">
      <c r="B11" s="67" t="s">
        <v>28</v>
      </c>
      <c r="C11" s="68">
        <f>C9-C8-C10</f>
        <v>57950</v>
      </c>
    </row>
    <row r="13" spans="1:10" ht="15" customHeight="1" x14ac:dyDescent="0.3">
      <c r="C13" s="16"/>
      <c r="D13" s="72" t="s">
        <v>30</v>
      </c>
      <c r="E13" s="71"/>
      <c r="F13" s="71"/>
      <c r="G13" s="71"/>
      <c r="H13" s="71"/>
    </row>
    <row r="14" spans="1:10" ht="15" customHeight="1" x14ac:dyDescent="0.3">
      <c r="C14" s="73">
        <f>C11</f>
        <v>57950</v>
      </c>
      <c r="D14" s="74">
        <f>E14-0.05</f>
        <v>0.35000000000000003</v>
      </c>
      <c r="E14" s="74">
        <f>F14-0.05</f>
        <v>0.4</v>
      </c>
      <c r="F14" s="74">
        <f>C7</f>
        <v>0.45</v>
      </c>
      <c r="G14" s="74">
        <f>F14+0.05</f>
        <v>0.5</v>
      </c>
      <c r="H14" s="74">
        <f>G14+0.05</f>
        <v>0.55000000000000004</v>
      </c>
    </row>
    <row r="15" spans="1:10" ht="15" customHeight="1" x14ac:dyDescent="0.3">
      <c r="B15" s="72" t="s">
        <v>31</v>
      </c>
      <c r="C15" s="70">
        <f>C16-0.5</f>
        <v>3</v>
      </c>
      <c r="D15">
        <f t="dataTable" ref="D15:H19" dt2D="1" dtr="1" r1="D7" r2="D5"/>
        <v>31850</v>
      </c>
      <c r="E15">
        <v>30400</v>
      </c>
      <c r="F15">
        <v>28950</v>
      </c>
      <c r="G15">
        <v>27500</v>
      </c>
      <c r="H15">
        <v>26050</v>
      </c>
    </row>
    <row r="16" spans="1:10" ht="15" customHeight="1" x14ac:dyDescent="0.3">
      <c r="C16" s="70">
        <f>C17-0.5</f>
        <v>3.5</v>
      </c>
      <c r="D16">
        <v>46350</v>
      </c>
      <c r="E16">
        <v>44900</v>
      </c>
      <c r="F16">
        <v>43450</v>
      </c>
      <c r="G16">
        <v>42000</v>
      </c>
      <c r="H16">
        <v>40550</v>
      </c>
    </row>
    <row r="17" spans="2:8" ht="15" customHeight="1" x14ac:dyDescent="0.3">
      <c r="C17" s="70">
        <f>C5</f>
        <v>4</v>
      </c>
      <c r="D17">
        <v>60850</v>
      </c>
      <c r="E17">
        <v>59400</v>
      </c>
      <c r="F17">
        <v>57950</v>
      </c>
      <c r="G17">
        <v>56500</v>
      </c>
      <c r="H17">
        <v>55050</v>
      </c>
    </row>
    <row r="18" spans="2:8" ht="15" customHeight="1" x14ac:dyDescent="0.3">
      <c r="C18" s="70">
        <f>C17+0.5</f>
        <v>4.5</v>
      </c>
      <c r="D18">
        <v>75350</v>
      </c>
      <c r="E18">
        <v>73900</v>
      </c>
      <c r="F18">
        <v>72450</v>
      </c>
      <c r="G18">
        <v>71000</v>
      </c>
      <c r="H18">
        <v>69550</v>
      </c>
    </row>
    <row r="19" spans="2:8" ht="15" customHeight="1" x14ac:dyDescent="0.3">
      <c r="C19" s="70">
        <f>C18+0.5</f>
        <v>5</v>
      </c>
      <c r="D19">
        <v>89850</v>
      </c>
      <c r="E19">
        <v>88400</v>
      </c>
      <c r="F19">
        <v>86950</v>
      </c>
      <c r="G19">
        <v>85500</v>
      </c>
      <c r="H19">
        <v>84050</v>
      </c>
    </row>
    <row r="20" spans="2:8" ht="15" customHeight="1" x14ac:dyDescent="0.3">
      <c r="B20"/>
    </row>
    <row r="21" spans="2:8" ht="15" customHeight="1" x14ac:dyDescent="0.3">
      <c r="B21"/>
    </row>
    <row r="22" spans="2:8" ht="15" customHeight="1" x14ac:dyDescent="0.3">
      <c r="B22"/>
    </row>
    <row r="23" spans="2:8" ht="15" customHeight="1" x14ac:dyDescent="0.3">
      <c r="B23"/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88D2-99F5-465C-ADE8-8EB3F07808B7}">
  <dimension ref="A1:M21"/>
  <sheetViews>
    <sheetView zoomScaleNormal="100" workbookViewId="0">
      <selection activeCell="A3" sqref="A3"/>
    </sheetView>
  </sheetViews>
  <sheetFormatPr defaultColWidth="9.109375" defaultRowHeight="15" customHeight="1" x14ac:dyDescent="0.3"/>
  <cols>
    <col min="1" max="1" width="1.44140625" style="15" customWidth="1"/>
    <col min="2" max="2" width="18.21875" style="16" customWidth="1"/>
    <col min="3" max="3" width="14.109375" bestFit="1" customWidth="1"/>
    <col min="4" max="13" width="12.5546875" customWidth="1"/>
  </cols>
  <sheetData>
    <row r="1" spans="1:13" s="51" customFormat="1" ht="45" customHeight="1" x14ac:dyDescent="0.55000000000000004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3" s="37" customFormat="1" ht="30" customHeight="1" x14ac:dyDescent="0.4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3" ht="15" customHeight="1" thickBot="1" x14ac:dyDescent="0.35">
      <c r="A4" s="15" t="s">
        <v>29</v>
      </c>
      <c r="D4" s="68"/>
    </row>
    <row r="5" spans="1:13" ht="15" customHeight="1" thickTop="1" thickBot="1" x14ac:dyDescent="0.35">
      <c r="B5" s="16" t="s">
        <v>22</v>
      </c>
      <c r="C5" s="108">
        <v>4</v>
      </c>
      <c r="D5" s="77"/>
    </row>
    <row r="6" spans="1:13" ht="15" customHeight="1" thickTop="1" thickBot="1" x14ac:dyDescent="0.35">
      <c r="B6" s="16" t="s">
        <v>52</v>
      </c>
      <c r="C6" s="94" t="s">
        <v>53</v>
      </c>
      <c r="D6" s="78"/>
    </row>
    <row r="7" spans="1:13" ht="15" customHeight="1" thickTop="1" x14ac:dyDescent="0.3">
      <c r="B7" s="16" t="s">
        <v>23</v>
      </c>
      <c r="C7">
        <f>VALUE(RIGHT(C6,LEN(C6)-FIND("/",C6)-1))</f>
        <v>29000</v>
      </c>
      <c r="D7" s="77" t="str">
        <f>[1]!FR(C7)</f>
        <v>=VALUE(RIGHT(C6,LEN(C6)-FIND("/",C6)-1))</v>
      </c>
    </row>
    <row r="8" spans="1:13" ht="15" customHeight="1" x14ac:dyDescent="0.3">
      <c r="B8" s="16" t="s">
        <v>24</v>
      </c>
      <c r="C8" s="75">
        <f>VALUE(LEFT(C6,FIND("/",C6)-2))</f>
        <v>0.45</v>
      </c>
      <c r="D8" s="77" t="str">
        <f>[1]!FR(C8)</f>
        <v>=VALUE(LEFT(C6,FIND("/",C6)-2))</v>
      </c>
    </row>
    <row r="9" spans="1:13" ht="15" customHeight="1" x14ac:dyDescent="0.3">
      <c r="B9" s="16" t="s">
        <v>25</v>
      </c>
      <c r="C9" s="66">
        <v>45000</v>
      </c>
    </row>
    <row r="10" spans="1:13" ht="15" customHeight="1" x14ac:dyDescent="0.3">
      <c r="A10" s="65"/>
      <c r="B10" s="16" t="s">
        <v>26</v>
      </c>
      <c r="C10">
        <f>C7*C5</f>
        <v>116000</v>
      </c>
    </row>
    <row r="11" spans="1:13" ht="15" customHeight="1" x14ac:dyDescent="0.3">
      <c r="B11" s="16" t="s">
        <v>27</v>
      </c>
      <c r="C11">
        <f>C7*C8</f>
        <v>13050</v>
      </c>
    </row>
    <row r="12" spans="1:13" ht="15" customHeight="1" x14ac:dyDescent="0.3">
      <c r="B12" s="67" t="s">
        <v>28</v>
      </c>
      <c r="C12" s="68">
        <f>C10-C9-C11</f>
        <v>57950</v>
      </c>
    </row>
    <row r="15" spans="1:13" ht="15" customHeight="1" x14ac:dyDescent="0.3">
      <c r="C15" s="16"/>
      <c r="D15" s="72" t="s">
        <v>54</v>
      </c>
      <c r="E15" s="71"/>
      <c r="F15" s="71"/>
      <c r="G15" s="71"/>
      <c r="H15" s="71"/>
      <c r="I15" s="76"/>
      <c r="J15" s="76"/>
      <c r="K15" s="76"/>
      <c r="L15" s="76"/>
      <c r="M15" s="76"/>
    </row>
    <row r="16" spans="1:13" ht="15" customHeight="1" thickBot="1" x14ac:dyDescent="0.35">
      <c r="C16">
        <f>C12</f>
        <v>57950</v>
      </c>
      <c r="D16" s="79" t="s">
        <v>60</v>
      </c>
      <c r="E16" s="80" t="s">
        <v>61</v>
      </c>
      <c r="F16" s="80" t="s">
        <v>62</v>
      </c>
      <c r="G16" s="80" t="s">
        <v>63</v>
      </c>
      <c r="H16" s="81" t="s">
        <v>64</v>
      </c>
      <c r="I16" s="79" t="s">
        <v>65</v>
      </c>
      <c r="J16" s="80" t="s">
        <v>66</v>
      </c>
      <c r="K16" s="80" t="s">
        <v>67</v>
      </c>
      <c r="L16" s="80" t="s">
        <v>68</v>
      </c>
      <c r="M16" s="81" t="s">
        <v>69</v>
      </c>
    </row>
    <row r="17" spans="2:13" ht="15" customHeight="1" x14ac:dyDescent="0.3">
      <c r="B17" s="72" t="s">
        <v>31</v>
      </c>
      <c r="C17" s="83">
        <v>3</v>
      </c>
      <c r="D17" s="88">
        <f t="dataTable" ref="D17:M21" dt2D="1" dtr="1" r1="C6" r2="C5"/>
        <v>31850</v>
      </c>
      <c r="E17" s="89">
        <v>30400</v>
      </c>
      <c r="F17" s="89">
        <v>28950</v>
      </c>
      <c r="G17" s="89">
        <v>27500</v>
      </c>
      <c r="H17" s="90">
        <v>26050</v>
      </c>
      <c r="I17" s="88">
        <v>34500</v>
      </c>
      <c r="J17" s="89">
        <v>33000</v>
      </c>
      <c r="K17" s="89">
        <v>31500</v>
      </c>
      <c r="L17" s="89">
        <v>30000</v>
      </c>
      <c r="M17" s="90">
        <v>28500</v>
      </c>
    </row>
    <row r="18" spans="2:13" ht="15" customHeight="1" x14ac:dyDescent="0.3">
      <c r="C18" s="83">
        <v>3.5</v>
      </c>
      <c r="D18" s="88">
        <v>46350</v>
      </c>
      <c r="E18" s="89">
        <v>44900</v>
      </c>
      <c r="F18" s="89">
        <v>43450</v>
      </c>
      <c r="G18" s="89">
        <v>42000</v>
      </c>
      <c r="H18" s="90">
        <v>40550</v>
      </c>
      <c r="I18" s="88">
        <v>49500</v>
      </c>
      <c r="J18" s="89">
        <v>48000</v>
      </c>
      <c r="K18" s="89">
        <v>46500</v>
      </c>
      <c r="L18" s="89">
        <v>45000</v>
      </c>
      <c r="M18" s="90">
        <v>43500</v>
      </c>
    </row>
    <row r="19" spans="2:13" ht="15" customHeight="1" x14ac:dyDescent="0.3">
      <c r="C19" s="83">
        <v>4</v>
      </c>
      <c r="D19" s="88">
        <v>60850</v>
      </c>
      <c r="E19" s="89">
        <v>59400</v>
      </c>
      <c r="F19" s="89">
        <v>57950</v>
      </c>
      <c r="G19" s="89">
        <v>56500</v>
      </c>
      <c r="H19" s="90">
        <v>55050</v>
      </c>
      <c r="I19" s="88">
        <v>64500</v>
      </c>
      <c r="J19" s="89">
        <v>63000</v>
      </c>
      <c r="K19" s="89">
        <v>61500</v>
      </c>
      <c r="L19" s="89">
        <v>60000</v>
      </c>
      <c r="M19" s="90">
        <v>58500</v>
      </c>
    </row>
    <row r="20" spans="2:13" ht="15" customHeight="1" x14ac:dyDescent="0.3">
      <c r="C20" s="83">
        <v>4.5</v>
      </c>
      <c r="D20" s="88">
        <v>75350</v>
      </c>
      <c r="E20" s="89">
        <v>73900</v>
      </c>
      <c r="F20" s="89">
        <v>72450</v>
      </c>
      <c r="G20" s="89">
        <v>71000</v>
      </c>
      <c r="H20" s="90">
        <v>69550</v>
      </c>
      <c r="I20" s="88">
        <v>79500</v>
      </c>
      <c r="J20" s="89">
        <v>78000</v>
      </c>
      <c r="K20" s="89">
        <v>76500</v>
      </c>
      <c r="L20" s="89">
        <v>75000</v>
      </c>
      <c r="M20" s="90">
        <v>73500</v>
      </c>
    </row>
    <row r="21" spans="2:13" ht="15" customHeight="1" thickBot="1" x14ac:dyDescent="0.35">
      <c r="C21" s="84">
        <v>5</v>
      </c>
      <c r="D21" s="91">
        <v>89850</v>
      </c>
      <c r="E21" s="92">
        <v>88400</v>
      </c>
      <c r="F21" s="92">
        <v>86950</v>
      </c>
      <c r="G21" s="92">
        <v>85500</v>
      </c>
      <c r="H21" s="93">
        <v>84050</v>
      </c>
      <c r="I21" s="91">
        <v>94500</v>
      </c>
      <c r="J21" s="92">
        <v>93000</v>
      </c>
      <c r="K21" s="92">
        <v>91500</v>
      </c>
      <c r="L21" s="92">
        <v>90000</v>
      </c>
      <c r="M21" s="93">
        <v>88500</v>
      </c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A800-2E21-4C36-8CA3-839080CBDDB1}">
  <dimension ref="A1:L102"/>
  <sheetViews>
    <sheetView zoomScaleNormal="100" workbookViewId="0">
      <selection activeCell="A3" sqref="A3"/>
    </sheetView>
  </sheetViews>
  <sheetFormatPr defaultColWidth="9.109375" defaultRowHeight="15" customHeight="1" x14ac:dyDescent="0.3"/>
  <cols>
    <col min="1" max="1" width="1.44140625" style="15" customWidth="1"/>
    <col min="2" max="2" width="11.5546875" style="16" bestFit="1" customWidth="1"/>
    <col min="3" max="18" width="11.33203125" bestFit="1" customWidth="1"/>
    <col min="19" max="19" width="8.77734375" bestFit="1" customWidth="1"/>
    <col min="20" max="20" width="9.77734375" bestFit="1" customWidth="1"/>
    <col min="21" max="22" width="8.77734375" bestFit="1" customWidth="1"/>
    <col min="23" max="23" width="9.77734375" bestFit="1" customWidth="1"/>
  </cols>
  <sheetData>
    <row r="1" spans="1:10" s="51" customFormat="1" ht="45" customHeight="1" x14ac:dyDescent="0.55000000000000004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4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x14ac:dyDescent="0.3">
      <c r="A4" s="15" t="s">
        <v>29</v>
      </c>
      <c r="D4" s="68"/>
    </row>
    <row r="5" spans="1:10" ht="15" customHeight="1" x14ac:dyDescent="0.3">
      <c r="B5" s="16" t="s">
        <v>22</v>
      </c>
      <c r="C5">
        <f>IF(C13="",D5,VLOOKUP($C$13,$B$19:$F$68,D$16,FALSE))</f>
        <v>4</v>
      </c>
      <c r="D5" s="69">
        <v>4</v>
      </c>
    </row>
    <row r="6" spans="1:10" ht="15" customHeight="1" x14ac:dyDescent="0.3">
      <c r="B6" s="16" t="s">
        <v>23</v>
      </c>
      <c r="C6">
        <f>IF(C13="",D6,VLOOKUP($C$13,$B$19:$F$68,E$16,FALSE))</f>
        <v>29000</v>
      </c>
      <c r="D6" s="66">
        <v>29000</v>
      </c>
    </row>
    <row r="7" spans="1:10" ht="15" customHeight="1" x14ac:dyDescent="0.3">
      <c r="B7" s="16" t="s">
        <v>24</v>
      </c>
      <c r="C7" s="75">
        <f>IF(C13="",D7,VLOOKUP($C$13,$B$19:$F$68,F$16,FALSE))</f>
        <v>0.45</v>
      </c>
      <c r="D7" s="69">
        <v>0.45</v>
      </c>
    </row>
    <row r="8" spans="1:10" ht="15" customHeight="1" x14ac:dyDescent="0.3">
      <c r="B8" s="16" t="s">
        <v>25</v>
      </c>
      <c r="C8">
        <f>D8</f>
        <v>45000</v>
      </c>
      <c r="D8" s="66">
        <v>45000</v>
      </c>
    </row>
    <row r="9" spans="1:10" ht="15" customHeight="1" x14ac:dyDescent="0.3">
      <c r="A9" s="65"/>
      <c r="B9" s="16" t="s">
        <v>26</v>
      </c>
      <c r="C9">
        <f>C5*C6</f>
        <v>116000</v>
      </c>
    </row>
    <row r="10" spans="1:10" ht="15" customHeight="1" x14ac:dyDescent="0.3">
      <c r="B10" s="16" t="s">
        <v>27</v>
      </c>
      <c r="C10">
        <f>C7*C6</f>
        <v>13050</v>
      </c>
    </row>
    <row r="11" spans="1:10" ht="15" customHeight="1" x14ac:dyDescent="0.3">
      <c r="B11" s="67" t="s">
        <v>28</v>
      </c>
      <c r="C11" s="68">
        <f>C9-C8-C10</f>
        <v>57950</v>
      </c>
    </row>
    <row r="12" spans="1:10" ht="15" customHeight="1" thickBot="1" x14ac:dyDescent="0.35">
      <c r="B12" s="67"/>
      <c r="C12" s="68"/>
    </row>
    <row r="13" spans="1:10" ht="15" customHeight="1" thickTop="1" thickBot="1" x14ac:dyDescent="0.35">
      <c r="B13" s="67" t="s">
        <v>55</v>
      </c>
      <c r="C13" s="97"/>
    </row>
    <row r="14" spans="1:10" ht="15" customHeight="1" thickTop="1" x14ac:dyDescent="0.3"/>
    <row r="15" spans="1:10" ht="15" customHeight="1" x14ac:dyDescent="0.3">
      <c r="B15" s="67"/>
      <c r="C15" s="68"/>
      <c r="D15" s="68" t="s">
        <v>56</v>
      </c>
    </row>
    <row r="16" spans="1:10" ht="15" customHeight="1" x14ac:dyDescent="0.3">
      <c r="D16">
        <v>3</v>
      </c>
      <c r="E16">
        <v>4</v>
      </c>
      <c r="F16">
        <v>5</v>
      </c>
    </row>
    <row r="17" spans="2:6" ht="15" customHeight="1" x14ac:dyDescent="0.3">
      <c r="B17" s="68" t="s">
        <v>55</v>
      </c>
      <c r="C17" s="68" t="s">
        <v>36</v>
      </c>
      <c r="D17" s="68" t="s">
        <v>31</v>
      </c>
      <c r="E17" s="68" t="s">
        <v>47</v>
      </c>
      <c r="F17" s="68" t="s">
        <v>30</v>
      </c>
    </row>
    <row r="18" spans="2:6" ht="15" customHeight="1" x14ac:dyDescent="0.3">
      <c r="C18" s="96">
        <f>C11</f>
        <v>57950</v>
      </c>
      <c r="D18">
        <v>0</v>
      </c>
      <c r="E18">
        <v>0</v>
      </c>
      <c r="F18">
        <v>0</v>
      </c>
    </row>
    <row r="19" spans="2:6" ht="15" customHeight="1" x14ac:dyDescent="0.3">
      <c r="B19">
        <v>1</v>
      </c>
      <c r="C19">
        <f t="dataTable" ref="C19:C68" dt2D="0" dtr="0" r1="C13"/>
        <v>31850</v>
      </c>
      <c r="D19">
        <v>3</v>
      </c>
      <c r="E19">
        <v>29000</v>
      </c>
      <c r="F19" s="75">
        <v>0.35</v>
      </c>
    </row>
    <row r="20" spans="2:6" ht="15" customHeight="1" x14ac:dyDescent="0.3">
      <c r="B20">
        <v>2</v>
      </c>
      <c r="C20">
        <v>30400</v>
      </c>
      <c r="D20">
        <v>3</v>
      </c>
      <c r="E20">
        <v>29000</v>
      </c>
      <c r="F20" s="75">
        <v>0.4</v>
      </c>
    </row>
    <row r="21" spans="2:6" ht="15" customHeight="1" x14ac:dyDescent="0.3">
      <c r="B21">
        <v>3</v>
      </c>
      <c r="C21">
        <v>28950</v>
      </c>
      <c r="D21">
        <v>3</v>
      </c>
      <c r="E21">
        <v>29000</v>
      </c>
      <c r="F21" s="75">
        <v>0.45</v>
      </c>
    </row>
    <row r="22" spans="2:6" ht="15" customHeight="1" x14ac:dyDescent="0.3">
      <c r="B22">
        <v>4</v>
      </c>
      <c r="C22">
        <v>27500</v>
      </c>
      <c r="D22">
        <v>3</v>
      </c>
      <c r="E22">
        <v>29000</v>
      </c>
      <c r="F22" s="75">
        <v>0.5</v>
      </c>
    </row>
    <row r="23" spans="2:6" ht="15" customHeight="1" x14ac:dyDescent="0.3">
      <c r="B23">
        <v>5</v>
      </c>
      <c r="C23">
        <v>26050</v>
      </c>
      <c r="D23">
        <v>3</v>
      </c>
      <c r="E23">
        <v>29000</v>
      </c>
      <c r="F23" s="75">
        <v>0.55000000000000004</v>
      </c>
    </row>
    <row r="24" spans="2:6" ht="15" customHeight="1" x14ac:dyDescent="0.3">
      <c r="B24">
        <v>6</v>
      </c>
      <c r="C24">
        <v>34500</v>
      </c>
      <c r="D24">
        <v>3</v>
      </c>
      <c r="E24">
        <v>30000</v>
      </c>
      <c r="F24" s="75">
        <v>0.35</v>
      </c>
    </row>
    <row r="25" spans="2:6" ht="15" customHeight="1" x14ac:dyDescent="0.3">
      <c r="B25">
        <v>7</v>
      </c>
      <c r="C25">
        <v>33000</v>
      </c>
      <c r="D25">
        <v>3</v>
      </c>
      <c r="E25">
        <v>30000</v>
      </c>
      <c r="F25" s="75">
        <v>0.4</v>
      </c>
    </row>
    <row r="26" spans="2:6" ht="15" customHeight="1" x14ac:dyDescent="0.3">
      <c r="B26">
        <v>8</v>
      </c>
      <c r="C26">
        <v>31500</v>
      </c>
      <c r="D26">
        <v>3</v>
      </c>
      <c r="E26">
        <v>30000</v>
      </c>
      <c r="F26" s="75">
        <v>0.45</v>
      </c>
    </row>
    <row r="27" spans="2:6" ht="15" customHeight="1" x14ac:dyDescent="0.3">
      <c r="B27">
        <v>9</v>
      </c>
      <c r="C27">
        <v>30000</v>
      </c>
      <c r="D27">
        <v>3</v>
      </c>
      <c r="E27">
        <v>30000</v>
      </c>
      <c r="F27" s="75">
        <v>0.5</v>
      </c>
    </row>
    <row r="28" spans="2:6" ht="15" customHeight="1" x14ac:dyDescent="0.3">
      <c r="B28">
        <v>10</v>
      </c>
      <c r="C28">
        <v>28500</v>
      </c>
      <c r="D28">
        <v>3</v>
      </c>
      <c r="E28">
        <v>30000</v>
      </c>
      <c r="F28" s="75">
        <v>0.55000000000000004</v>
      </c>
    </row>
    <row r="29" spans="2:6" ht="15" customHeight="1" x14ac:dyDescent="0.3">
      <c r="B29">
        <v>11</v>
      </c>
      <c r="C29">
        <v>46350</v>
      </c>
      <c r="D29">
        <v>3.5</v>
      </c>
      <c r="E29">
        <v>29000</v>
      </c>
      <c r="F29" s="75">
        <v>0.35</v>
      </c>
    </row>
    <row r="30" spans="2:6" ht="15" customHeight="1" x14ac:dyDescent="0.3">
      <c r="B30">
        <v>12</v>
      </c>
      <c r="C30">
        <v>44900</v>
      </c>
      <c r="D30">
        <v>3.5</v>
      </c>
      <c r="E30">
        <v>29000</v>
      </c>
      <c r="F30" s="75">
        <v>0.4</v>
      </c>
    </row>
    <row r="31" spans="2:6" ht="15" customHeight="1" x14ac:dyDescent="0.3">
      <c r="B31">
        <v>13</v>
      </c>
      <c r="C31">
        <v>43450</v>
      </c>
      <c r="D31">
        <v>3.5</v>
      </c>
      <c r="E31">
        <v>29000</v>
      </c>
      <c r="F31" s="75">
        <v>0.45</v>
      </c>
    </row>
    <row r="32" spans="2:6" ht="15" customHeight="1" x14ac:dyDescent="0.3">
      <c r="B32">
        <v>14</v>
      </c>
      <c r="C32">
        <v>42000</v>
      </c>
      <c r="D32">
        <v>3.5</v>
      </c>
      <c r="E32">
        <v>29000</v>
      </c>
      <c r="F32" s="75">
        <v>0.5</v>
      </c>
    </row>
    <row r="33" spans="2:6" ht="15" customHeight="1" x14ac:dyDescent="0.3">
      <c r="B33">
        <v>15</v>
      </c>
      <c r="C33">
        <v>40550</v>
      </c>
      <c r="D33">
        <v>3.5</v>
      </c>
      <c r="E33">
        <v>29000</v>
      </c>
      <c r="F33" s="75">
        <v>0.55000000000000004</v>
      </c>
    </row>
    <row r="34" spans="2:6" ht="15" customHeight="1" x14ac:dyDescent="0.3">
      <c r="B34">
        <v>16</v>
      </c>
      <c r="C34">
        <v>49500</v>
      </c>
      <c r="D34">
        <v>3.5</v>
      </c>
      <c r="E34">
        <v>30000</v>
      </c>
      <c r="F34" s="75">
        <v>0.35</v>
      </c>
    </row>
    <row r="35" spans="2:6" ht="15" customHeight="1" x14ac:dyDescent="0.3">
      <c r="B35">
        <v>17</v>
      </c>
      <c r="C35">
        <v>48000</v>
      </c>
      <c r="D35">
        <v>3.5</v>
      </c>
      <c r="E35">
        <v>30000</v>
      </c>
      <c r="F35" s="75">
        <v>0.4</v>
      </c>
    </row>
    <row r="36" spans="2:6" ht="15" customHeight="1" x14ac:dyDescent="0.3">
      <c r="B36">
        <v>18</v>
      </c>
      <c r="C36">
        <v>46500</v>
      </c>
      <c r="D36">
        <v>3.5</v>
      </c>
      <c r="E36">
        <v>30000</v>
      </c>
      <c r="F36" s="75">
        <v>0.45</v>
      </c>
    </row>
    <row r="37" spans="2:6" ht="15" customHeight="1" x14ac:dyDescent="0.3">
      <c r="B37">
        <v>19</v>
      </c>
      <c r="C37">
        <v>45000</v>
      </c>
      <c r="D37">
        <v>3.5</v>
      </c>
      <c r="E37">
        <v>30000</v>
      </c>
      <c r="F37" s="75">
        <v>0.5</v>
      </c>
    </row>
    <row r="38" spans="2:6" ht="15" customHeight="1" x14ac:dyDescent="0.3">
      <c r="B38">
        <v>20</v>
      </c>
      <c r="C38">
        <v>43500</v>
      </c>
      <c r="D38">
        <v>3.5</v>
      </c>
      <c r="E38">
        <v>30000</v>
      </c>
      <c r="F38" s="75">
        <v>0.55000000000000004</v>
      </c>
    </row>
    <row r="39" spans="2:6" ht="15" customHeight="1" x14ac:dyDescent="0.3">
      <c r="B39">
        <v>21</v>
      </c>
      <c r="C39">
        <v>60850</v>
      </c>
      <c r="D39">
        <v>4</v>
      </c>
      <c r="E39">
        <v>29000</v>
      </c>
      <c r="F39" s="75">
        <v>0.35</v>
      </c>
    </row>
    <row r="40" spans="2:6" ht="15" customHeight="1" x14ac:dyDescent="0.3">
      <c r="B40">
        <v>22</v>
      </c>
      <c r="C40">
        <v>59400</v>
      </c>
      <c r="D40">
        <v>4</v>
      </c>
      <c r="E40">
        <v>29000</v>
      </c>
      <c r="F40" s="75">
        <v>0.4</v>
      </c>
    </row>
    <row r="41" spans="2:6" ht="15" customHeight="1" x14ac:dyDescent="0.3">
      <c r="B41">
        <v>23</v>
      </c>
      <c r="C41">
        <v>57950</v>
      </c>
      <c r="D41">
        <v>4</v>
      </c>
      <c r="E41">
        <v>29000</v>
      </c>
      <c r="F41" s="75">
        <v>0.45</v>
      </c>
    </row>
    <row r="42" spans="2:6" ht="15" customHeight="1" x14ac:dyDescent="0.3">
      <c r="B42">
        <v>24</v>
      </c>
      <c r="C42">
        <v>56500</v>
      </c>
      <c r="D42">
        <v>4</v>
      </c>
      <c r="E42">
        <v>29000</v>
      </c>
      <c r="F42" s="75">
        <v>0.5</v>
      </c>
    </row>
    <row r="43" spans="2:6" ht="15" customHeight="1" x14ac:dyDescent="0.3">
      <c r="B43">
        <v>25</v>
      </c>
      <c r="C43">
        <v>55050</v>
      </c>
      <c r="D43">
        <v>4</v>
      </c>
      <c r="E43">
        <v>29000</v>
      </c>
      <c r="F43" s="75">
        <v>0.55000000000000004</v>
      </c>
    </row>
    <row r="44" spans="2:6" ht="15" customHeight="1" x14ac:dyDescent="0.3">
      <c r="B44">
        <v>26</v>
      </c>
      <c r="C44">
        <v>64500</v>
      </c>
      <c r="D44">
        <v>4</v>
      </c>
      <c r="E44">
        <v>30000</v>
      </c>
      <c r="F44" s="75">
        <v>0.35</v>
      </c>
    </row>
    <row r="45" spans="2:6" ht="15" customHeight="1" x14ac:dyDescent="0.3">
      <c r="B45">
        <v>27</v>
      </c>
      <c r="C45">
        <v>63000</v>
      </c>
      <c r="D45">
        <v>4</v>
      </c>
      <c r="E45">
        <v>30000</v>
      </c>
      <c r="F45" s="75">
        <v>0.4</v>
      </c>
    </row>
    <row r="46" spans="2:6" ht="15" customHeight="1" x14ac:dyDescent="0.3">
      <c r="B46">
        <v>28</v>
      </c>
      <c r="C46">
        <v>61500</v>
      </c>
      <c r="D46">
        <v>4</v>
      </c>
      <c r="E46">
        <v>30000</v>
      </c>
      <c r="F46" s="75">
        <v>0.45</v>
      </c>
    </row>
    <row r="47" spans="2:6" ht="15" customHeight="1" x14ac:dyDescent="0.3">
      <c r="B47">
        <v>29</v>
      </c>
      <c r="C47">
        <v>60000</v>
      </c>
      <c r="D47">
        <v>4</v>
      </c>
      <c r="E47">
        <v>30000</v>
      </c>
      <c r="F47" s="75">
        <v>0.5</v>
      </c>
    </row>
    <row r="48" spans="2:6" ht="15" customHeight="1" x14ac:dyDescent="0.3">
      <c r="B48">
        <v>30</v>
      </c>
      <c r="C48">
        <v>58500</v>
      </c>
      <c r="D48">
        <v>4</v>
      </c>
      <c r="E48">
        <v>30000</v>
      </c>
      <c r="F48" s="75">
        <v>0.55000000000000004</v>
      </c>
    </row>
    <row r="49" spans="2:6" ht="15" customHeight="1" x14ac:dyDescent="0.3">
      <c r="B49">
        <v>31</v>
      </c>
      <c r="C49">
        <v>75350</v>
      </c>
      <c r="D49">
        <v>4.5</v>
      </c>
      <c r="E49">
        <v>29000</v>
      </c>
      <c r="F49" s="75">
        <v>0.35</v>
      </c>
    </row>
    <row r="50" spans="2:6" ht="15" customHeight="1" x14ac:dyDescent="0.3">
      <c r="B50">
        <v>32</v>
      </c>
      <c r="C50">
        <v>73900</v>
      </c>
      <c r="D50">
        <v>4.5</v>
      </c>
      <c r="E50">
        <v>29000</v>
      </c>
      <c r="F50" s="75">
        <v>0.4</v>
      </c>
    </row>
    <row r="51" spans="2:6" ht="15" customHeight="1" x14ac:dyDescent="0.3">
      <c r="B51">
        <v>33</v>
      </c>
      <c r="C51">
        <v>72450</v>
      </c>
      <c r="D51">
        <v>4.5</v>
      </c>
      <c r="E51">
        <v>29000</v>
      </c>
      <c r="F51" s="75">
        <v>0.45</v>
      </c>
    </row>
    <row r="52" spans="2:6" ht="15" customHeight="1" x14ac:dyDescent="0.3">
      <c r="B52">
        <v>34</v>
      </c>
      <c r="C52">
        <v>71000</v>
      </c>
      <c r="D52">
        <v>4.5</v>
      </c>
      <c r="E52">
        <v>29000</v>
      </c>
      <c r="F52" s="75">
        <v>0.5</v>
      </c>
    </row>
    <row r="53" spans="2:6" ht="15" customHeight="1" x14ac:dyDescent="0.3">
      <c r="B53">
        <v>35</v>
      </c>
      <c r="C53">
        <v>69550</v>
      </c>
      <c r="D53">
        <v>4.5</v>
      </c>
      <c r="E53">
        <v>29000</v>
      </c>
      <c r="F53" s="75">
        <v>0.55000000000000004</v>
      </c>
    </row>
    <row r="54" spans="2:6" ht="15" customHeight="1" x14ac:dyDescent="0.3">
      <c r="B54">
        <v>36</v>
      </c>
      <c r="C54">
        <v>79500</v>
      </c>
      <c r="D54">
        <v>4.5</v>
      </c>
      <c r="E54">
        <v>30000</v>
      </c>
      <c r="F54" s="75">
        <v>0.35</v>
      </c>
    </row>
    <row r="55" spans="2:6" ht="15" customHeight="1" x14ac:dyDescent="0.3">
      <c r="B55">
        <v>37</v>
      </c>
      <c r="C55">
        <v>78000</v>
      </c>
      <c r="D55">
        <v>4.5</v>
      </c>
      <c r="E55">
        <v>30000</v>
      </c>
      <c r="F55" s="75">
        <v>0.4</v>
      </c>
    </row>
    <row r="56" spans="2:6" ht="15" customHeight="1" x14ac:dyDescent="0.3">
      <c r="B56">
        <v>38</v>
      </c>
      <c r="C56">
        <v>76500</v>
      </c>
      <c r="D56">
        <v>4.5</v>
      </c>
      <c r="E56">
        <v>30000</v>
      </c>
      <c r="F56" s="75">
        <v>0.45</v>
      </c>
    </row>
    <row r="57" spans="2:6" ht="15" customHeight="1" x14ac:dyDescent="0.3">
      <c r="B57">
        <v>39</v>
      </c>
      <c r="C57">
        <v>75000</v>
      </c>
      <c r="D57">
        <v>4.5</v>
      </c>
      <c r="E57">
        <v>30000</v>
      </c>
      <c r="F57" s="75">
        <v>0.5</v>
      </c>
    </row>
    <row r="58" spans="2:6" ht="15" customHeight="1" x14ac:dyDescent="0.3">
      <c r="B58">
        <v>40</v>
      </c>
      <c r="C58">
        <v>73500</v>
      </c>
      <c r="D58">
        <v>4.5</v>
      </c>
      <c r="E58">
        <v>30000</v>
      </c>
      <c r="F58" s="75">
        <v>0.55000000000000004</v>
      </c>
    </row>
    <row r="59" spans="2:6" ht="15" customHeight="1" x14ac:dyDescent="0.3">
      <c r="B59">
        <v>41</v>
      </c>
      <c r="C59">
        <v>89850</v>
      </c>
      <c r="D59">
        <v>5</v>
      </c>
      <c r="E59">
        <v>29000</v>
      </c>
      <c r="F59" s="75">
        <v>0.35</v>
      </c>
    </row>
    <row r="60" spans="2:6" ht="15" customHeight="1" x14ac:dyDescent="0.3">
      <c r="B60">
        <v>42</v>
      </c>
      <c r="C60">
        <v>88400</v>
      </c>
      <c r="D60">
        <v>5</v>
      </c>
      <c r="E60">
        <v>29000</v>
      </c>
      <c r="F60" s="75">
        <v>0.4</v>
      </c>
    </row>
    <row r="61" spans="2:6" ht="15" customHeight="1" x14ac:dyDescent="0.3">
      <c r="B61">
        <v>43</v>
      </c>
      <c r="C61">
        <v>86950</v>
      </c>
      <c r="D61">
        <v>5</v>
      </c>
      <c r="E61">
        <v>29000</v>
      </c>
      <c r="F61" s="75">
        <v>0.45</v>
      </c>
    </row>
    <row r="62" spans="2:6" ht="15" customHeight="1" x14ac:dyDescent="0.3">
      <c r="B62">
        <v>44</v>
      </c>
      <c r="C62">
        <v>85500</v>
      </c>
      <c r="D62">
        <v>5</v>
      </c>
      <c r="E62">
        <v>29000</v>
      </c>
      <c r="F62" s="75">
        <v>0.5</v>
      </c>
    </row>
    <row r="63" spans="2:6" ht="15" customHeight="1" x14ac:dyDescent="0.3">
      <c r="B63">
        <v>45</v>
      </c>
      <c r="C63">
        <v>84050</v>
      </c>
      <c r="D63">
        <v>5</v>
      </c>
      <c r="E63">
        <v>29000</v>
      </c>
      <c r="F63" s="75">
        <v>0.55000000000000004</v>
      </c>
    </row>
    <row r="64" spans="2:6" ht="15" customHeight="1" x14ac:dyDescent="0.3">
      <c r="B64">
        <v>46</v>
      </c>
      <c r="C64">
        <v>94500</v>
      </c>
      <c r="D64">
        <v>5</v>
      </c>
      <c r="E64">
        <v>30000</v>
      </c>
      <c r="F64" s="75">
        <v>0.35</v>
      </c>
    </row>
    <row r="65" spans="2:12" ht="15" customHeight="1" x14ac:dyDescent="0.3">
      <c r="B65">
        <v>47</v>
      </c>
      <c r="C65">
        <v>93000</v>
      </c>
      <c r="D65">
        <v>5</v>
      </c>
      <c r="E65">
        <v>30000</v>
      </c>
      <c r="F65" s="75">
        <v>0.4</v>
      </c>
    </row>
    <row r="66" spans="2:12" ht="15" customHeight="1" x14ac:dyDescent="0.3">
      <c r="B66">
        <v>48</v>
      </c>
      <c r="C66">
        <v>91500</v>
      </c>
      <c r="D66">
        <v>5</v>
      </c>
      <c r="E66">
        <v>30000</v>
      </c>
      <c r="F66" s="75">
        <v>0.45</v>
      </c>
    </row>
    <row r="67" spans="2:12" ht="15" customHeight="1" x14ac:dyDescent="0.3">
      <c r="B67">
        <v>49</v>
      </c>
      <c r="C67">
        <v>90000</v>
      </c>
      <c r="D67">
        <v>5</v>
      </c>
      <c r="E67">
        <v>30000</v>
      </c>
      <c r="F67" s="75">
        <v>0.5</v>
      </c>
    </row>
    <row r="68" spans="2:12" ht="15" customHeight="1" x14ac:dyDescent="0.3">
      <c r="B68">
        <v>50</v>
      </c>
      <c r="C68">
        <v>88500</v>
      </c>
      <c r="D68">
        <v>5</v>
      </c>
      <c r="E68">
        <v>30000</v>
      </c>
      <c r="F68" s="75">
        <v>0.55000000000000004</v>
      </c>
    </row>
    <row r="70" spans="2:12" ht="15" customHeight="1" x14ac:dyDescent="0.3">
      <c r="B70" s="68" t="s">
        <v>57</v>
      </c>
    </row>
    <row r="71" spans="2:12" ht="15" customHeight="1" x14ac:dyDescent="0.3">
      <c r="B71" s="98" t="s">
        <v>70</v>
      </c>
      <c r="C71" s="98" t="s">
        <v>47</v>
      </c>
      <c r="D71" s="98" t="s">
        <v>30</v>
      </c>
    </row>
    <row r="72" spans="2:12" ht="15" customHeight="1" x14ac:dyDescent="0.3">
      <c r="B72"/>
      <c r="C72" s="99">
        <v>30000</v>
      </c>
      <c r="D72" s="99">
        <v>30000</v>
      </c>
      <c r="E72" s="99">
        <v>30000</v>
      </c>
      <c r="F72" s="99">
        <v>30000</v>
      </c>
      <c r="G72" s="99">
        <v>30000</v>
      </c>
      <c r="H72" s="99">
        <v>29000</v>
      </c>
      <c r="I72" s="99">
        <v>29000</v>
      </c>
      <c r="J72" s="99">
        <v>29000</v>
      </c>
      <c r="K72" s="99">
        <v>29000</v>
      </c>
      <c r="L72" s="99">
        <v>29000</v>
      </c>
    </row>
    <row r="73" spans="2:12" ht="15" customHeight="1" x14ac:dyDescent="0.3">
      <c r="B73" s="98" t="s">
        <v>31</v>
      </c>
      <c r="C73" s="100">
        <v>0.35</v>
      </c>
      <c r="D73" s="100">
        <v>0.4</v>
      </c>
      <c r="E73" s="100">
        <v>0.45</v>
      </c>
      <c r="F73" s="100">
        <v>0.5</v>
      </c>
      <c r="G73" s="100">
        <v>0.55000000000000004</v>
      </c>
      <c r="H73" s="100">
        <v>0.35</v>
      </c>
      <c r="I73" s="100">
        <v>0.4</v>
      </c>
      <c r="J73" s="100">
        <v>0.45</v>
      </c>
      <c r="K73" s="100">
        <v>0.5</v>
      </c>
      <c r="L73" s="100">
        <v>0.55000000000000004</v>
      </c>
    </row>
    <row r="74" spans="2:12" ht="15" customHeight="1" x14ac:dyDescent="0.3">
      <c r="B74" s="99">
        <v>3</v>
      </c>
      <c r="C74" s="99">
        <v>34500</v>
      </c>
      <c r="D74" s="99">
        <v>33000</v>
      </c>
      <c r="E74" s="99">
        <v>31500</v>
      </c>
      <c r="F74" s="99">
        <v>30000</v>
      </c>
      <c r="G74" s="99">
        <v>28500</v>
      </c>
      <c r="H74" s="99">
        <v>31850</v>
      </c>
      <c r="I74" s="99">
        <v>30400</v>
      </c>
      <c r="J74" s="99">
        <v>28950</v>
      </c>
      <c r="K74" s="99">
        <v>27500</v>
      </c>
      <c r="L74" s="99">
        <v>26050</v>
      </c>
    </row>
    <row r="75" spans="2:12" ht="15" customHeight="1" x14ac:dyDescent="0.3">
      <c r="B75" s="99">
        <v>3.5</v>
      </c>
      <c r="C75" s="99">
        <v>49500</v>
      </c>
      <c r="D75" s="99">
        <v>48000</v>
      </c>
      <c r="E75" s="99">
        <v>46500</v>
      </c>
      <c r="F75" s="99">
        <v>45000</v>
      </c>
      <c r="G75" s="99">
        <v>43500</v>
      </c>
      <c r="H75" s="99">
        <v>46350</v>
      </c>
      <c r="I75" s="99">
        <v>44900</v>
      </c>
      <c r="J75" s="99">
        <v>43450</v>
      </c>
      <c r="K75" s="99">
        <v>42000</v>
      </c>
      <c r="L75" s="99">
        <v>40550</v>
      </c>
    </row>
    <row r="76" spans="2:12" ht="15" customHeight="1" x14ac:dyDescent="0.3">
      <c r="B76" s="99">
        <v>4</v>
      </c>
      <c r="C76" s="99">
        <v>64500</v>
      </c>
      <c r="D76" s="99">
        <v>63000</v>
      </c>
      <c r="E76" s="99">
        <v>61500</v>
      </c>
      <c r="F76" s="99">
        <v>60000</v>
      </c>
      <c r="G76" s="99">
        <v>58500</v>
      </c>
      <c r="H76" s="99">
        <v>60850</v>
      </c>
      <c r="I76" s="99">
        <v>59400</v>
      </c>
      <c r="J76" s="99">
        <v>57950</v>
      </c>
      <c r="K76" s="99">
        <v>56500</v>
      </c>
      <c r="L76" s="99">
        <v>55050</v>
      </c>
    </row>
    <row r="77" spans="2:12" ht="15" customHeight="1" x14ac:dyDescent="0.3">
      <c r="B77" s="99">
        <v>4.5</v>
      </c>
      <c r="C77" s="99">
        <v>79500</v>
      </c>
      <c r="D77" s="99">
        <v>78000</v>
      </c>
      <c r="E77" s="99">
        <v>76500</v>
      </c>
      <c r="F77" s="99">
        <v>75000</v>
      </c>
      <c r="G77" s="99">
        <v>73500</v>
      </c>
      <c r="H77" s="99">
        <v>75350</v>
      </c>
      <c r="I77" s="99">
        <v>73900</v>
      </c>
      <c r="J77" s="99">
        <v>72450</v>
      </c>
      <c r="K77" s="99">
        <v>71000</v>
      </c>
      <c r="L77" s="99">
        <v>69550</v>
      </c>
    </row>
    <row r="78" spans="2:12" ht="15" customHeight="1" x14ac:dyDescent="0.3">
      <c r="B78" s="99">
        <v>5</v>
      </c>
      <c r="C78" s="99">
        <v>94500</v>
      </c>
      <c r="D78" s="99">
        <v>93000</v>
      </c>
      <c r="E78" s="99">
        <v>91500</v>
      </c>
      <c r="F78" s="99">
        <v>90000</v>
      </c>
      <c r="G78" s="99">
        <v>88500</v>
      </c>
      <c r="H78" s="99">
        <v>89850</v>
      </c>
      <c r="I78" s="99">
        <v>88400</v>
      </c>
      <c r="J78" s="99">
        <v>86950</v>
      </c>
      <c r="K78" s="99">
        <v>85500</v>
      </c>
      <c r="L78" s="99">
        <v>84050</v>
      </c>
    </row>
    <row r="79" spans="2:12" ht="15" customHeight="1" x14ac:dyDescent="0.3">
      <c r="B79"/>
    </row>
    <row r="80" spans="2:12" ht="15" customHeight="1" x14ac:dyDescent="0.3">
      <c r="B80"/>
    </row>
    <row r="81" spans="2:2" ht="15" customHeight="1" x14ac:dyDescent="0.3">
      <c r="B81"/>
    </row>
    <row r="82" spans="2:2" ht="15" customHeight="1" x14ac:dyDescent="0.3">
      <c r="B82"/>
    </row>
    <row r="83" spans="2:2" ht="15" customHeight="1" x14ac:dyDescent="0.3">
      <c r="B83"/>
    </row>
    <row r="84" spans="2:2" ht="15" customHeight="1" x14ac:dyDescent="0.3">
      <c r="B84"/>
    </row>
    <row r="85" spans="2:2" ht="15" customHeight="1" x14ac:dyDescent="0.3">
      <c r="B85"/>
    </row>
    <row r="86" spans="2:2" ht="15" customHeight="1" x14ac:dyDescent="0.3">
      <c r="B86"/>
    </row>
    <row r="87" spans="2:2" ht="15" customHeight="1" x14ac:dyDescent="0.3">
      <c r="B87"/>
    </row>
    <row r="88" spans="2:2" ht="15" customHeight="1" x14ac:dyDescent="0.3">
      <c r="B88"/>
    </row>
    <row r="89" spans="2:2" ht="15" customHeight="1" x14ac:dyDescent="0.3">
      <c r="B89"/>
    </row>
    <row r="90" spans="2:2" ht="15" customHeight="1" x14ac:dyDescent="0.3">
      <c r="B90"/>
    </row>
    <row r="91" spans="2:2" ht="15" customHeight="1" x14ac:dyDescent="0.3">
      <c r="B91"/>
    </row>
    <row r="92" spans="2:2" ht="15" customHeight="1" x14ac:dyDescent="0.3">
      <c r="B92"/>
    </row>
    <row r="93" spans="2:2" ht="15" customHeight="1" x14ac:dyDescent="0.3">
      <c r="B93"/>
    </row>
    <row r="94" spans="2:2" ht="15" customHeight="1" x14ac:dyDescent="0.3">
      <c r="B94"/>
    </row>
    <row r="95" spans="2:2" ht="15" customHeight="1" x14ac:dyDescent="0.3">
      <c r="B95"/>
    </row>
    <row r="96" spans="2:2" ht="15" customHeight="1" x14ac:dyDescent="0.3">
      <c r="B96"/>
    </row>
    <row r="97" spans="2:2" ht="15" customHeight="1" x14ac:dyDescent="0.3">
      <c r="B97"/>
    </row>
    <row r="98" spans="2:2" ht="15" customHeight="1" x14ac:dyDescent="0.3">
      <c r="B98"/>
    </row>
    <row r="99" spans="2:2" ht="15" customHeight="1" x14ac:dyDescent="0.3">
      <c r="B99"/>
    </row>
    <row r="100" spans="2:2" ht="15" customHeight="1" x14ac:dyDescent="0.3">
      <c r="B100"/>
    </row>
    <row r="101" spans="2:2" ht="15" customHeight="1" thickBot="1" x14ac:dyDescent="0.35">
      <c r="B101"/>
    </row>
    <row r="102" spans="2:2" ht="15" customHeight="1" x14ac:dyDescent="0.3">
      <c r="B102"/>
    </row>
  </sheetData>
  <conditionalFormatting pivot="1" sqref="C74:L7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verticalDpi="0" r:id="rId2"/>
  <headerFooter>
    <oddHeader xml:space="preserve">&amp;R&amp;10&amp;F 
&amp;A
</oddHeader>
    <oddFooter>&amp;L&amp;10© 2016&amp;C&amp;10Page &amp;P of &amp;N&amp;R&amp;G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D6D1-5540-4AB6-84CC-96B17B5FED0A}">
  <dimension ref="A1:M28"/>
  <sheetViews>
    <sheetView zoomScaleNormal="100" workbookViewId="0">
      <selection activeCell="A3" sqref="A3"/>
    </sheetView>
  </sheetViews>
  <sheetFormatPr defaultColWidth="9.109375" defaultRowHeight="15" customHeight="1" outlineLevelRow="1" x14ac:dyDescent="0.3"/>
  <cols>
    <col min="1" max="1" width="1.44140625" style="15" customWidth="1"/>
    <col min="2" max="2" width="18.21875" style="16" customWidth="1"/>
    <col min="3" max="3" width="12" bestFit="1" customWidth="1"/>
    <col min="4" max="13" width="11.5546875" customWidth="1"/>
  </cols>
  <sheetData>
    <row r="1" spans="1:10" s="51" customFormat="1" ht="45" customHeight="1" x14ac:dyDescent="0.55000000000000004">
      <c r="A1" s="5" t="s">
        <v>42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7" customFormat="1" ht="30" customHeight="1" x14ac:dyDescent="0.4">
      <c r="A2" s="14" t="s">
        <v>59</v>
      </c>
      <c r="B2" s="7"/>
      <c r="C2" s="11"/>
      <c r="D2" s="11"/>
      <c r="E2" s="11"/>
      <c r="F2" s="11"/>
      <c r="G2" s="11"/>
      <c r="H2" s="11"/>
      <c r="I2" s="11"/>
      <c r="J2" s="11"/>
    </row>
    <row r="4" spans="1:10" ht="15" customHeight="1" x14ac:dyDescent="0.3">
      <c r="A4" s="15" t="s">
        <v>49</v>
      </c>
      <c r="D4" s="68"/>
    </row>
    <row r="5" spans="1:10" ht="15" customHeight="1" x14ac:dyDescent="0.3">
      <c r="B5" s="16" t="s">
        <v>22</v>
      </c>
      <c r="C5" s="75">
        <f>IF(C15="",D15,C15)</f>
        <v>4</v>
      </c>
      <c r="D5" s="77" t="str">
        <f>[1]!FR(C5)</f>
        <v>=IF(C15="",D15,C15)</v>
      </c>
    </row>
    <row r="6" spans="1:10" ht="15" customHeight="1" x14ac:dyDescent="0.3">
      <c r="B6" s="16" t="s">
        <v>23</v>
      </c>
      <c r="C6">
        <f>IF(C14=0,D17,C17)</f>
        <v>29000</v>
      </c>
      <c r="D6" s="78" t="str">
        <f>[1]!FR(C6)</f>
        <v>=IF(C14=0,D17,C17)</v>
      </c>
    </row>
    <row r="7" spans="1:10" ht="15" customHeight="1" x14ac:dyDescent="0.3">
      <c r="B7" s="16" t="s">
        <v>24</v>
      </c>
      <c r="C7" s="75">
        <f>IF(C14=0,D16,C16)</f>
        <v>0.45</v>
      </c>
      <c r="D7" s="77" t="str">
        <f>[1]!FR(C7)</f>
        <v>=IF(C14=0,D16,C16)</v>
      </c>
    </row>
    <row r="8" spans="1:10" ht="15" customHeight="1" x14ac:dyDescent="0.3">
      <c r="B8" s="16" t="s">
        <v>25</v>
      </c>
      <c r="C8">
        <f>D18</f>
        <v>45000</v>
      </c>
      <c r="D8" t="str">
        <f>[1]!FR(C8)</f>
        <v>=D18</v>
      </c>
    </row>
    <row r="9" spans="1:10" ht="15" customHeight="1" x14ac:dyDescent="0.3">
      <c r="A9" s="65"/>
      <c r="B9" s="16" t="s">
        <v>26</v>
      </c>
      <c r="C9">
        <f>C5*C6</f>
        <v>116000</v>
      </c>
    </row>
    <row r="10" spans="1:10" ht="15" customHeight="1" x14ac:dyDescent="0.3">
      <c r="B10" s="16" t="s">
        <v>27</v>
      </c>
      <c r="C10">
        <f>C7*C6</f>
        <v>13050</v>
      </c>
    </row>
    <row r="11" spans="1:10" ht="15" customHeight="1" x14ac:dyDescent="0.3">
      <c r="B11" s="67" t="s">
        <v>28</v>
      </c>
      <c r="C11" s="68">
        <f>C9-C8-C10</f>
        <v>57950</v>
      </c>
    </row>
    <row r="13" spans="1:10" ht="15" customHeight="1" thickBot="1" x14ac:dyDescent="0.35">
      <c r="A13" s="15" t="s">
        <v>58</v>
      </c>
      <c r="D13" s="68" t="s">
        <v>51</v>
      </c>
    </row>
    <row r="14" spans="1:10" ht="15" customHeight="1" thickTop="1" thickBot="1" x14ac:dyDescent="0.35">
      <c r="B14" s="16" t="s">
        <v>48</v>
      </c>
      <c r="C14" s="95">
        <v>0</v>
      </c>
    </row>
    <row r="15" spans="1:10" ht="15" customHeight="1" thickTop="1" thickBot="1" x14ac:dyDescent="0.35">
      <c r="B15" s="16" t="s">
        <v>31</v>
      </c>
      <c r="C15" s="95"/>
      <c r="D15" s="109">
        <v>4</v>
      </c>
    </row>
    <row r="16" spans="1:10" ht="15" customHeight="1" thickTop="1" x14ac:dyDescent="0.3">
      <c r="B16" s="16" t="s">
        <v>46</v>
      </c>
      <c r="C16" s="75">
        <f ca="1">OFFSET($C$22,0,$C$14)</f>
        <v>0</v>
      </c>
      <c r="D16" s="69">
        <v>0.45</v>
      </c>
    </row>
    <row r="17" spans="2:13" ht="15" customHeight="1" x14ac:dyDescent="0.3">
      <c r="B17" s="16" t="s">
        <v>47</v>
      </c>
      <c r="C17" s="32">
        <f ca="1">OFFSET($C$21,0,$C$14)</f>
        <v>0</v>
      </c>
      <c r="D17" s="66">
        <v>29000</v>
      </c>
    </row>
    <row r="18" spans="2:13" ht="15" customHeight="1" x14ac:dyDescent="0.3">
      <c r="B18" s="16" t="s">
        <v>25</v>
      </c>
      <c r="D18" s="66">
        <v>45000</v>
      </c>
    </row>
    <row r="20" spans="2:13" ht="15" customHeight="1" thickBot="1" x14ac:dyDescent="0.35">
      <c r="C20" s="16"/>
      <c r="D20" s="72" t="s">
        <v>50</v>
      </c>
      <c r="E20" s="71"/>
      <c r="F20" s="71"/>
      <c r="G20" s="71"/>
      <c r="H20" s="71"/>
      <c r="I20" s="76"/>
      <c r="J20" s="76"/>
      <c r="K20" s="76"/>
      <c r="L20" s="76"/>
      <c r="M20" s="76"/>
    </row>
    <row r="21" spans="2:13" ht="15" customHeight="1" x14ac:dyDescent="0.3">
      <c r="C21" s="16"/>
      <c r="D21" s="101">
        <v>29000</v>
      </c>
      <c r="E21" s="102">
        <v>29000</v>
      </c>
      <c r="F21" s="102">
        <v>29000</v>
      </c>
      <c r="G21" s="102">
        <v>29000</v>
      </c>
      <c r="H21" s="103">
        <v>29000</v>
      </c>
      <c r="I21" s="101">
        <v>30000</v>
      </c>
      <c r="J21" s="102">
        <v>30000</v>
      </c>
      <c r="K21" s="102">
        <v>30000</v>
      </c>
      <c r="L21" s="102">
        <v>30000</v>
      </c>
      <c r="M21" s="103">
        <v>30000</v>
      </c>
    </row>
    <row r="22" spans="2:13" ht="15" customHeight="1" thickBot="1" x14ac:dyDescent="0.35">
      <c r="D22" s="104">
        <v>0.35</v>
      </c>
      <c r="E22" s="105">
        <v>0.4</v>
      </c>
      <c r="F22" s="105">
        <v>0.45</v>
      </c>
      <c r="G22" s="105">
        <v>0.5</v>
      </c>
      <c r="H22" s="106">
        <v>0.55000000000000004</v>
      </c>
      <c r="I22" s="104">
        <v>0.35</v>
      </c>
      <c r="J22" s="105">
        <v>0.4</v>
      </c>
      <c r="K22" s="105">
        <v>0.45</v>
      </c>
      <c r="L22" s="105">
        <v>0.5</v>
      </c>
      <c r="M22" s="106">
        <v>0.55000000000000004</v>
      </c>
    </row>
    <row r="23" spans="2:13" ht="15" customHeight="1" outlineLevel="1" x14ac:dyDescent="0.3">
      <c r="C23" s="82">
        <f>C11</f>
        <v>57950</v>
      </c>
      <c r="D23" s="85">
        <v>1</v>
      </c>
      <c r="E23" s="86">
        <v>2</v>
      </c>
      <c r="F23" s="86">
        <v>3</v>
      </c>
      <c r="G23" s="86">
        <v>4</v>
      </c>
      <c r="H23" s="87">
        <v>5</v>
      </c>
      <c r="I23" s="85">
        <v>6</v>
      </c>
      <c r="J23" s="86">
        <v>7</v>
      </c>
      <c r="K23" s="86">
        <v>8</v>
      </c>
      <c r="L23" s="86">
        <v>9</v>
      </c>
      <c r="M23" s="87">
        <v>10</v>
      </c>
    </row>
    <row r="24" spans="2:13" ht="15" customHeight="1" x14ac:dyDescent="0.3">
      <c r="B24" s="72" t="s">
        <v>31</v>
      </c>
      <c r="C24" s="83">
        <v>3</v>
      </c>
      <c r="D24" s="88">
        <f t="dataTable" ref="D24:M28" dt2D="1" dtr="1" r1="C14" r2="C15" ca="1"/>
        <v>31850</v>
      </c>
      <c r="E24" s="89">
        <v>30400</v>
      </c>
      <c r="F24" s="89">
        <v>28950</v>
      </c>
      <c r="G24" s="89">
        <v>27500</v>
      </c>
      <c r="H24" s="90">
        <v>26050</v>
      </c>
      <c r="I24" s="88">
        <v>34500</v>
      </c>
      <c r="J24" s="89">
        <v>33000</v>
      </c>
      <c r="K24" s="89">
        <v>31500</v>
      </c>
      <c r="L24" s="89">
        <v>30000</v>
      </c>
      <c r="M24" s="90">
        <v>28500</v>
      </c>
    </row>
    <row r="25" spans="2:13" ht="15" customHeight="1" x14ac:dyDescent="0.3">
      <c r="C25" s="83">
        <v>3.5</v>
      </c>
      <c r="D25" s="88">
        <v>46350</v>
      </c>
      <c r="E25" s="89">
        <v>44900</v>
      </c>
      <c r="F25" s="89">
        <v>43450</v>
      </c>
      <c r="G25" s="89">
        <v>42000</v>
      </c>
      <c r="H25" s="90">
        <v>40550</v>
      </c>
      <c r="I25" s="88">
        <v>49500</v>
      </c>
      <c r="J25" s="89">
        <v>48000</v>
      </c>
      <c r="K25" s="89">
        <v>46500</v>
      </c>
      <c r="L25" s="89">
        <v>45000</v>
      </c>
      <c r="M25" s="90">
        <v>43500</v>
      </c>
    </row>
    <row r="26" spans="2:13" ht="15" customHeight="1" x14ac:dyDescent="0.3">
      <c r="C26" s="83">
        <v>4</v>
      </c>
      <c r="D26" s="88">
        <v>60850</v>
      </c>
      <c r="E26" s="89">
        <v>59400</v>
      </c>
      <c r="F26" s="89">
        <v>57950</v>
      </c>
      <c r="G26" s="89">
        <v>56500</v>
      </c>
      <c r="H26" s="90">
        <v>55050</v>
      </c>
      <c r="I26" s="88">
        <v>64500</v>
      </c>
      <c r="J26" s="89">
        <v>63000</v>
      </c>
      <c r="K26" s="89">
        <v>61500</v>
      </c>
      <c r="L26" s="89">
        <v>60000</v>
      </c>
      <c r="M26" s="90">
        <v>58500</v>
      </c>
    </row>
    <row r="27" spans="2:13" ht="15" customHeight="1" x14ac:dyDescent="0.3">
      <c r="C27" s="83">
        <v>4.5</v>
      </c>
      <c r="D27" s="88">
        <v>75350</v>
      </c>
      <c r="E27" s="89">
        <v>73900</v>
      </c>
      <c r="F27" s="89">
        <v>72450</v>
      </c>
      <c r="G27" s="89">
        <v>71000</v>
      </c>
      <c r="H27" s="90">
        <v>69550</v>
      </c>
      <c r="I27" s="88">
        <v>79500</v>
      </c>
      <c r="J27" s="89">
        <v>78000</v>
      </c>
      <c r="K27" s="89">
        <v>76500</v>
      </c>
      <c r="L27" s="89">
        <v>75000</v>
      </c>
      <c r="M27" s="90">
        <v>73500</v>
      </c>
    </row>
    <row r="28" spans="2:13" ht="15" customHeight="1" thickBot="1" x14ac:dyDescent="0.35">
      <c r="C28" s="84">
        <v>5</v>
      </c>
      <c r="D28" s="91">
        <v>89850</v>
      </c>
      <c r="E28" s="92">
        <v>88400</v>
      </c>
      <c r="F28" s="92">
        <v>86950</v>
      </c>
      <c r="G28" s="92">
        <v>85500</v>
      </c>
      <c r="H28" s="93">
        <v>84050</v>
      </c>
      <c r="I28" s="91">
        <v>94500</v>
      </c>
      <c r="J28" s="92">
        <v>93000</v>
      </c>
      <c r="K28" s="92">
        <v>91500</v>
      </c>
      <c r="L28" s="92">
        <v>90000</v>
      </c>
      <c r="M28" s="93">
        <v>88500</v>
      </c>
    </row>
  </sheetData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FDBD1C0F-5588-4AEE-8D44-B57A291AD359}"/>
</file>

<file path=customXml/itemProps2.xml><?xml version="1.0" encoding="utf-8"?>
<ds:datastoreItem xmlns:ds="http://schemas.openxmlformats.org/officeDocument/2006/customXml" ds:itemID="{AE60D46B-4F95-405B-B099-6AF2B4FE9226}"/>
</file>

<file path=customXml/itemProps3.xml><?xml version="1.0" encoding="utf-8"?>
<ds:datastoreItem xmlns:ds="http://schemas.openxmlformats.org/officeDocument/2006/customXml" ds:itemID="{2429DC8D-1AF0-47B0-93FD-77B4D24A61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Welcome</vt:lpstr>
      <vt:lpstr>Info</vt:lpstr>
      <vt:lpstr>Simple Data Tables</vt:lpstr>
      <vt:lpstr>Advanced Data Tables</vt:lpstr>
      <vt:lpstr>Three Input Tables (Left Right)</vt:lpstr>
      <vt:lpstr>Three Input Tables (Pivot)</vt:lpstr>
      <vt:lpstr>Three Input Tables (Offset)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Financial Edge Training</cp:lastModifiedBy>
  <cp:lastPrinted>2016-02-04T14:08:33Z</cp:lastPrinted>
  <dcterms:created xsi:type="dcterms:W3CDTF">2016-02-03T14:06:14Z</dcterms:created>
  <dcterms:modified xsi:type="dcterms:W3CDTF">2021-09-14T09:25:15Z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