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wsporg.sharepoint.com/FE Materials/Materials Development/11000 Industry Specific/11220 Deconstructing Insurance Financial Statements/22. Universal Life Workout/"/>
    </mc:Choice>
  </mc:AlternateContent>
  <xr:revisionPtr revIDLastSave="344" documentId="13_ncr:1_{CDC80E6D-A586-4D29-A05C-397B91F17249}" xr6:coauthVersionLast="47" xr6:coauthVersionMax="47" xr10:uidLastSave="{7284B112-5A5E-421E-8A87-C66C4ABD1F2E}"/>
  <bookViews>
    <workbookView xWindow="-108" yWindow="-108" windowWidth="23256" windowHeight="12816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Workout!$A$4:$O$36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" i="2" l="1"/>
  <c r="D28" i="2"/>
  <c r="E31" i="2"/>
  <c r="F31" i="2"/>
  <c r="G31" i="2"/>
  <c r="H31" i="2"/>
  <c r="I31" i="2"/>
  <c r="J31" i="2"/>
  <c r="K31" i="2"/>
  <c r="L31" i="2"/>
  <c r="E34" i="2"/>
  <c r="F34" i="2"/>
  <c r="G34" i="2"/>
  <c r="H34" i="2"/>
  <c r="I34" i="2"/>
  <c r="J34" i="2"/>
  <c r="K34" i="2"/>
  <c r="L34" i="2"/>
  <c r="D34" i="2"/>
  <c r="D33" i="2"/>
  <c r="D31" i="2"/>
  <c r="D29" i="2"/>
  <c r="E27" i="2" s="1"/>
  <c r="D27" i="2"/>
  <c r="E25" i="2"/>
  <c r="F25" i="2"/>
  <c r="G25" i="2"/>
  <c r="H25" i="2"/>
  <c r="I25" i="2"/>
  <c r="J25" i="2"/>
  <c r="K25" i="2"/>
  <c r="L25" i="2"/>
  <c r="D25" i="2"/>
  <c r="L22" i="2"/>
  <c r="E18" i="2"/>
  <c r="E19" i="2"/>
  <c r="F19" i="2"/>
  <c r="G19" i="2"/>
  <c r="H19" i="2"/>
  <c r="I19" i="2"/>
  <c r="J19" i="2"/>
  <c r="K19" i="2"/>
  <c r="L19" i="2"/>
  <c r="E20" i="2"/>
  <c r="F20" i="2"/>
  <c r="G20" i="2"/>
  <c r="H20" i="2"/>
  <c r="I20" i="2"/>
  <c r="J20" i="2"/>
  <c r="K20" i="2"/>
  <c r="L20" i="2"/>
  <c r="E21" i="2"/>
  <c r="E23" i="2" s="1"/>
  <c r="F18" i="2" s="1"/>
  <c r="D23" i="2"/>
  <c r="D20" i="2"/>
  <c r="D19" i="2"/>
  <c r="D18" i="2"/>
  <c r="D21" i="2" s="1"/>
  <c r="M33" i="2"/>
  <c r="M21" i="2"/>
  <c r="M31" i="2"/>
  <c r="M27" i="2"/>
  <c r="M20" i="2"/>
  <c r="M28" i="2"/>
  <c r="M25" i="2"/>
  <c r="M29" i="2"/>
  <c r="M22" i="2"/>
  <c r="M19" i="2"/>
  <c r="M18" i="2"/>
  <c r="M34" i="2"/>
  <c r="M23" i="2"/>
  <c r="E33" i="2" l="1"/>
  <c r="E29" i="2"/>
  <c r="F27" i="2" s="1"/>
  <c r="F28" i="2" s="1"/>
  <c r="F21" i="2"/>
  <c r="F23" i="2" s="1"/>
  <c r="G18" i="2" s="1"/>
  <c r="A7" i="1"/>
  <c r="G21" i="2" l="1"/>
  <c r="G23" i="2" s="1"/>
  <c r="H18" i="2" s="1"/>
  <c r="A1" i="6"/>
  <c r="A1" i="2" s="1"/>
  <c r="F29" i="2" l="1"/>
  <c r="G27" i="2" s="1"/>
  <c r="G28" i="2" s="1"/>
  <c r="F33" i="2"/>
  <c r="H21" i="2"/>
  <c r="H23" i="2"/>
  <c r="I18" i="2" s="1"/>
  <c r="G29" i="2" l="1"/>
  <c r="H27" i="2" s="1"/>
  <c r="H28" i="2" s="1"/>
  <c r="H33" i="2" s="1"/>
  <c r="G33" i="2"/>
  <c r="I21" i="2"/>
  <c r="I23" i="2" s="1"/>
  <c r="J18" i="2" s="1"/>
  <c r="H29" i="2" l="1"/>
  <c r="I27" i="2" s="1"/>
  <c r="I28" i="2" s="1"/>
  <c r="J21" i="2"/>
  <c r="J23" i="2" s="1"/>
  <c r="K18" i="2" s="1"/>
  <c r="I29" i="2" l="1"/>
  <c r="J27" i="2" s="1"/>
  <c r="J28" i="2" s="1"/>
  <c r="I33" i="2"/>
  <c r="K21" i="2"/>
  <c r="K23" i="2" s="1"/>
  <c r="L18" i="2" s="1"/>
  <c r="J29" i="2" l="1"/>
  <c r="K27" i="2" s="1"/>
  <c r="K28" i="2" s="1"/>
  <c r="J33" i="2"/>
  <c r="L23" i="2"/>
  <c r="L21" i="2"/>
  <c r="K29" i="2" l="1"/>
  <c r="L27" i="2" s="1"/>
  <c r="L28" i="2" s="1"/>
  <c r="K33" i="2"/>
  <c r="L29" i="2" l="1"/>
  <c r="L33" i="2"/>
</calcChain>
</file>

<file path=xl/sharedStrings.xml><?xml version="1.0" encoding="utf-8"?>
<sst xmlns="http://schemas.openxmlformats.org/spreadsheetml/2006/main" count="54" uniqueCount="53">
  <si>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</si>
  <si>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</si>
  <si>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</si>
  <si>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</si>
  <si>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</si>
  <si>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</si>
  <si>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</si>
  <si>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</si>
  <si>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</si>
  <si>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</si>
  <si>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</si>
  <si>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</si>
  <si>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</si>
  <si>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</si>
  <si>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</si>
  <si>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</si>
  <si>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</si>
  <si>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</si>
  <si>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</si>
  <si>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Workout</t>
  </si>
  <si>
    <t>Year 1</t>
  </si>
  <si>
    <t>Year 2</t>
  </si>
  <si>
    <t>Year 3</t>
  </si>
  <si>
    <t>Year 4</t>
  </si>
  <si>
    <t>Year 5</t>
  </si>
  <si>
    <t>Year 6</t>
  </si>
  <si>
    <t>Year 7</t>
  </si>
  <si>
    <t>Beginning</t>
  </si>
  <si>
    <t>Insurance Financial Statements</t>
  </si>
  <si>
    <t>Year 8</t>
  </si>
  <si>
    <t>Year 10</t>
  </si>
  <si>
    <t>Premiums paid</t>
  </si>
  <si>
    <t>Cost of insurance (BOY)</t>
  </si>
  <si>
    <t>Account value</t>
  </si>
  <si>
    <t>Premium (BOY)</t>
  </si>
  <si>
    <t>Amounts returned to policyholder (EOY)</t>
  </si>
  <si>
    <t>Ending</t>
  </si>
  <si>
    <t>Fee income</t>
  </si>
  <si>
    <t>Universal Life Policy</t>
  </si>
  <si>
    <t>Investment income</t>
  </si>
  <si>
    <t>Investments balance (BOY)</t>
  </si>
  <si>
    <t>Investments balance (EOY)</t>
  </si>
  <si>
    <t>Amounts credited to policyholder accounts</t>
  </si>
  <si>
    <t>Revenues</t>
  </si>
  <si>
    <t>Expenses</t>
  </si>
  <si>
    <t>Investment spread</t>
  </si>
  <si>
    <t>A universal life insurance policy offers a guaranteed minimum death benefit (GMDB) of 200.0 and credits the policyholder account with market interest rates.</t>
  </si>
  <si>
    <t>Calculate the account value and insurance company's profits over the policy life, using the information below, assuming the policy holder dies at the end of Year 10.</t>
  </si>
  <si>
    <t>Assume premiums are paid at the start of each year and benefits are paid at the end. Ignore the effects of the GMDB in reserves.</t>
  </si>
  <si>
    <t>Guaranteed minimum death benefit</t>
  </si>
  <si>
    <t>The insurance company expects to generate an investment spread of 1.0% over the market interest rate.</t>
  </si>
  <si>
    <t>Amounts credited to policyholder</t>
  </si>
  <si>
    <t>Market interest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</si>
</sst>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5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4" fillId="0" borderId="0" xfId="50" applyNumberFormat="1" applyFill="1">
      <alignment horizontal="left" vertical="center"/>
    </xf>
    <xf numFmtId="172" fontId="30" fillId="0" borderId="0" xfId="57" applyFont="1" applyFill="1"/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4" fontId="0" fillId="5" borderId="0" xfId="51" applyNumberFormat="1" applyFont="1" applyAlignment="1">
      <alignment horizontal="left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zoomScaleNormal="100" workbookViewId="0">
      <selection sqref="A1:N1"/>
    </sheetView>
  </sheetViews>
  <sheetFormatPr defaultColWidth="9.109375" defaultRowHeight="14.4" x14ac:dyDescent="0.3"/>
  <cols>
    <col min="1" max="1" width="9.88671875" customWidth="1"/>
    <col min="2" max="13" width="9.21875" customWidth="1"/>
    <col min="14" max="14" width="9.88671875" customWidth="1"/>
    <col min="15" max="26" width="9.109375" customWidth="1"/>
  </cols>
  <sheetData>
    <row r="1" spans="1:14" s="34" customFormat="1" ht="189.75" customHeight="1" x14ac:dyDescent="0.55000000000000004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22" customFormat="1" ht="75" customHeight="1" x14ac:dyDescent="0.3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23" customFormat="1" ht="7.5" customHeight="1" x14ac:dyDescent="0.3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3">
      <c r="A4" s="37"/>
      <c r="B4" s="38"/>
      <c r="C4" s="65"/>
      <c r="D4" s="65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3">
      <c r="A5" s="67" t="s">
        <v>10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s="23" customFormat="1" ht="15" customHeight="1" x14ac:dyDescent="0.3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4" s="23" customFormat="1" ht="15" customHeight="1" x14ac:dyDescent="0.3">
      <c r="A7" s="67" t="str">
        <f ca="1">"© "&amp;YEAR(TODAY())&amp;" Financial Edge Training "</f>
        <v xml:space="preserve">© 2026 Financial Edge Training 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s="23" customFormat="1" ht="15" customHeight="1" thickBot="1" x14ac:dyDescent="0.3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3">
      <c r="F9" s="28"/>
      <c r="G9" s="68"/>
      <c r="H9" s="68"/>
      <c r="I9" s="68"/>
      <c r="J9" s="68"/>
      <c r="K9" s="28"/>
    </row>
    <row r="10" spans="1:14" s="23" customFormat="1" ht="15" customHeight="1" x14ac:dyDescent="0.3">
      <c r="B10" s="24"/>
      <c r="C10" s="24"/>
      <c r="F10" s="28"/>
      <c r="G10" s="68"/>
      <c r="H10" s="68"/>
      <c r="I10" s="68"/>
      <c r="J10" s="68"/>
      <c r="K10" s="28"/>
    </row>
    <row r="11" spans="1:14" s="23" customFormat="1" ht="15" customHeight="1" x14ac:dyDescent="0.3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3">
      <c r="A12" s="26"/>
      <c r="B12" s="20"/>
      <c r="C12" s="20"/>
      <c r="D12" s="29"/>
      <c r="F12" s="25"/>
      <c r="G12" s="64"/>
      <c r="H12" s="64"/>
      <c r="I12" s="64"/>
      <c r="J12" s="64"/>
      <c r="K12" s="25"/>
    </row>
    <row r="13" spans="1:14" s="23" customFormat="1" ht="15" customHeight="1" x14ac:dyDescent="0.3">
      <c r="A13" s="19"/>
      <c r="B13" s="20"/>
      <c r="C13" s="20"/>
      <c r="D13" s="30"/>
      <c r="F13" s="25"/>
      <c r="G13" s="64"/>
      <c r="H13" s="64"/>
      <c r="I13" s="64"/>
      <c r="J13" s="64"/>
      <c r="K13" s="25"/>
    </row>
    <row r="14" spans="1:14" s="23" customFormat="1" ht="15" customHeight="1" x14ac:dyDescent="0.3">
      <c r="A14" s="22"/>
      <c r="B14" s="20"/>
      <c r="C14" s="20"/>
      <c r="D14" s="30"/>
      <c r="F14" s="25"/>
      <c r="G14" s="64"/>
      <c r="H14" s="64"/>
      <c r="I14" s="64"/>
      <c r="J14" s="64"/>
      <c r="K14" s="25"/>
    </row>
    <row r="15" spans="1:14" s="23" customFormat="1" ht="15" customHeight="1" x14ac:dyDescent="0.3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3">
      <c r="A16" s="22"/>
      <c r="B16" s="20"/>
      <c r="C16" s="20"/>
      <c r="D16" s="31"/>
      <c r="F16" s="25"/>
      <c r="G16" s="64"/>
      <c r="H16" s="64"/>
      <c r="I16" s="64"/>
      <c r="J16" s="64"/>
      <c r="K16" s="25"/>
    </row>
    <row r="17" spans="1:11" s="23" customFormat="1" ht="15" customHeight="1" x14ac:dyDescent="0.3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3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09375" defaultRowHeight="14.4" x14ac:dyDescent="0.3"/>
  <cols>
    <col min="1" max="1" width="1.44140625" customWidth="1"/>
    <col min="2" max="2" width="2.88671875" customWidth="1"/>
    <col min="3" max="3" width="13.21875" customWidth="1"/>
    <col min="4" max="4" width="2.88671875" customWidth="1"/>
    <col min="5" max="7" width="1.44140625" customWidth="1"/>
    <col min="8" max="8" width="2.88671875" customWidth="1"/>
    <col min="9" max="9" width="42.77734375" customWidth="1"/>
    <col min="10" max="11" width="1.44140625" customWidth="1"/>
    <col min="12" max="12" width="15.5546875" bestFit="1" customWidth="1"/>
    <col min="13" max="14" width="1.44140625" customWidth="1"/>
    <col min="15" max="15" width="2.88671875" customWidth="1"/>
    <col min="16" max="16" width="32.5546875" customWidth="1"/>
    <col min="17" max="17" width="2.88671875" customWidth="1"/>
    <col min="18" max="18" width="1.44140625" customWidth="1"/>
    <col min="23" max="23" width="17.77734375" bestFit="1" customWidth="1"/>
  </cols>
  <sheetData>
    <row r="1" spans="1:18" s="34" customFormat="1" ht="45" customHeight="1" x14ac:dyDescent="0.55000000000000004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4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3"/>
    <row r="4" spans="1:18" s="2" customFormat="1" ht="22.5" customHeight="1" x14ac:dyDescent="0.3">
      <c r="A4" s="1"/>
      <c r="B4" s="69" t="s">
        <v>0</v>
      </c>
      <c r="C4" s="69"/>
      <c r="D4" s="69"/>
      <c r="E4" s="69"/>
      <c r="F4" s="69"/>
      <c r="G4" s="69"/>
      <c r="H4" s="69"/>
      <c r="I4" s="69"/>
      <c r="K4" s="1"/>
      <c r="L4" s="69" t="s">
        <v>2</v>
      </c>
      <c r="M4" s="69"/>
      <c r="N4" s="69"/>
      <c r="O4" s="69"/>
      <c r="P4" s="69"/>
      <c r="Q4" s="40"/>
      <c r="R4" s="40"/>
    </row>
    <row r="5" spans="1:18" s="2" customFormat="1" ht="15" customHeight="1" x14ac:dyDescent="0.3">
      <c r="A5" s="17"/>
      <c r="B5" s="8" t="s">
        <v>1</v>
      </c>
      <c r="C5" s="18" t="s">
        <v>38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2" t="s">
        <v>16</v>
      </c>
      <c r="O5" s="72"/>
      <c r="P5" s="72"/>
      <c r="Q5" s="72"/>
      <c r="R5" s="40"/>
    </row>
    <row r="6" spans="1:18" s="2" customFormat="1" ht="15" customHeight="1" x14ac:dyDescent="0.3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3">
        <v>42369</v>
      </c>
      <c r="O6" s="73"/>
      <c r="P6" s="73"/>
      <c r="Q6" s="73"/>
      <c r="R6" s="40"/>
    </row>
    <row r="7" spans="1:18" s="2" customFormat="1" ht="15" customHeight="1" x14ac:dyDescent="0.3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2"/>
      <c r="O7" s="72"/>
      <c r="P7" s="72"/>
      <c r="Q7" s="72"/>
      <c r="R7" s="40"/>
    </row>
    <row r="8" spans="1:18" s="2" customFormat="1" ht="15" customHeight="1" x14ac:dyDescent="0.3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2"/>
      <c r="O8" s="72"/>
      <c r="P8" s="72"/>
      <c r="Q8" s="72"/>
      <c r="R8" s="40"/>
    </row>
    <row r="9" spans="1:18" s="2" customFormat="1" ht="15" customHeight="1" x14ac:dyDescent="0.3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2" t="s">
        <v>9</v>
      </c>
      <c r="O9" s="72"/>
      <c r="P9" s="72"/>
      <c r="Q9" s="72"/>
      <c r="R9" s="40"/>
    </row>
    <row r="10" spans="1:18" s="2" customFormat="1" ht="15" customHeight="1" x14ac:dyDescent="0.3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4">
        <v>0</v>
      </c>
      <c r="O10" s="74"/>
      <c r="P10" s="74"/>
      <c r="Q10" s="74"/>
      <c r="R10" s="47"/>
    </row>
    <row r="11" spans="1:18" s="2" customFormat="1" ht="15" customHeight="1" thickBot="1" x14ac:dyDescent="0.3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3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3">
      <c r="A13" s="55"/>
      <c r="B13" s="70" t="s">
        <v>15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N13" s="1"/>
      <c r="O13" s="69" t="s">
        <v>11</v>
      </c>
      <c r="P13" s="69"/>
      <c r="Q13" s="69"/>
      <c r="R13" s="58"/>
    </row>
    <row r="14" spans="1:18" s="2" customFormat="1" ht="15" customHeight="1" x14ac:dyDescent="0.3">
      <c r="A14" s="56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N14" s="17"/>
      <c r="O14" s="27"/>
      <c r="P14" s="22"/>
      <c r="Q14" s="22"/>
      <c r="R14" s="56"/>
    </row>
    <row r="15" spans="1:18" s="2" customFormat="1" ht="15" customHeight="1" x14ac:dyDescent="0.3">
      <c r="A15" s="56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N15" s="3"/>
      <c r="O15" s="27"/>
      <c r="P15" s="52" t="s">
        <v>12</v>
      </c>
      <c r="Q15" s="22"/>
      <c r="R15" s="56"/>
    </row>
    <row r="16" spans="1:18" s="2" customFormat="1" ht="15" customHeight="1" x14ac:dyDescent="0.3">
      <c r="A16" s="56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N16" s="18"/>
      <c r="O16" s="27"/>
      <c r="P16" s="36" t="s">
        <v>13</v>
      </c>
      <c r="Q16" s="22"/>
      <c r="R16" s="56"/>
    </row>
    <row r="17" spans="1:18" s="2" customFormat="1" ht="15" customHeight="1" x14ac:dyDescent="0.3">
      <c r="A17" s="56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N17" s="18"/>
      <c r="O17" s="27"/>
      <c r="P17" t="s">
        <v>14</v>
      </c>
      <c r="Q17" s="22"/>
      <c r="R17" s="56"/>
    </row>
    <row r="18" spans="1:18" s="2" customFormat="1" ht="15" customHeight="1" x14ac:dyDescent="0.3">
      <c r="A18" s="39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N18" s="39"/>
      <c r="O18" s="53"/>
      <c r="P18" s="53"/>
      <c r="Q18" s="53"/>
      <c r="R18" s="39"/>
    </row>
    <row r="19" spans="1:18" ht="15" thickBot="1" x14ac:dyDescent="0.3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3">
      <c r="Q20" s="54"/>
    </row>
  </sheetData>
  <mergeCells count="20"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6"/>
  <sheetViews>
    <sheetView zoomScaleNormal="100" workbookViewId="0"/>
  </sheetViews>
  <sheetFormatPr defaultColWidth="9.109375" defaultRowHeight="15" customHeight="1" x14ac:dyDescent="0.3"/>
  <cols>
    <col min="1" max="1" width="1.44140625" style="15" customWidth="1"/>
    <col min="2" max="2" width="41.77734375" style="16" customWidth="1"/>
    <col min="3" max="3" width="19.77734375" style="16" customWidth="1"/>
    <col min="4" max="4" width="16" bestFit="1" customWidth="1"/>
    <col min="5" max="5" width="11" customWidth="1"/>
    <col min="6" max="6" width="11.109375" customWidth="1"/>
    <col min="7" max="11" width="11" customWidth="1"/>
    <col min="12" max="13" width="9.21875" customWidth="1"/>
    <col min="14" max="22" width="9.88671875" bestFit="1" customWidth="1"/>
    <col min="23" max="24" width="9.109375" customWidth="1"/>
    <col min="25" max="106" width="9.88671875" bestFit="1" customWidth="1"/>
  </cols>
  <sheetData>
    <row r="1" spans="1:17" s="46" customFormat="1" ht="45" customHeight="1" x14ac:dyDescent="0.55000000000000004">
      <c r="A1" s="5" t="str">
        <f>Info!A1</f>
        <v>Insurance Financial Statements</v>
      </c>
      <c r="B1" s="10"/>
      <c r="C1" s="10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35" customFormat="1" ht="30" customHeight="1" x14ac:dyDescent="0.4">
      <c r="A2" s="14"/>
      <c r="B2" s="7"/>
      <c r="C2" s="7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" customHeight="1" x14ac:dyDescent="0.3">
      <c r="A3"/>
      <c r="B3"/>
      <c r="C3"/>
    </row>
    <row r="4" spans="1:17" ht="15" customHeight="1" x14ac:dyDescent="0.3">
      <c r="A4" s="61" t="s">
        <v>19</v>
      </c>
      <c r="B4"/>
      <c r="C4"/>
    </row>
    <row r="5" spans="1:17" ht="15" customHeight="1" x14ac:dyDescent="0.3">
      <c r="A5"/>
      <c r="B5" s="16" t="s">
        <v>46</v>
      </c>
      <c r="C5"/>
    </row>
    <row r="6" spans="1:17" ht="15" customHeight="1" x14ac:dyDescent="0.3">
      <c r="A6"/>
      <c r="B6" s="16" t="s">
        <v>50</v>
      </c>
      <c r="C6"/>
    </row>
    <row r="7" spans="1:17" ht="15" customHeight="1" x14ac:dyDescent="0.3">
      <c r="A7"/>
      <c r="B7" s="16" t="s">
        <v>47</v>
      </c>
      <c r="C7"/>
    </row>
    <row r="8" spans="1:17" ht="15" customHeight="1" x14ac:dyDescent="0.3">
      <c r="A8"/>
      <c r="B8" s="16" t="s">
        <v>48</v>
      </c>
      <c r="C8"/>
    </row>
    <row r="9" spans="1:17" ht="15" customHeight="1" x14ac:dyDescent="0.3">
      <c r="A9"/>
      <c r="C9"/>
    </row>
    <row r="10" spans="1:17" ht="15" customHeight="1" x14ac:dyDescent="0.3">
      <c r="A10"/>
      <c r="B10" s="16" t="s">
        <v>49</v>
      </c>
      <c r="C10" s="60">
        <v>200</v>
      </c>
    </row>
    <row r="11" spans="1:17" ht="15" customHeight="1" x14ac:dyDescent="0.3">
      <c r="A11"/>
      <c r="B11" s="16" t="s">
        <v>45</v>
      </c>
      <c r="C11" s="62">
        <v>0.01</v>
      </c>
    </row>
    <row r="12" spans="1:17" ht="15" customHeight="1" x14ac:dyDescent="0.3">
      <c r="A12"/>
      <c r="B12"/>
      <c r="C12"/>
      <c r="D12" t="s">
        <v>20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29</v>
      </c>
      <c r="L12" t="s">
        <v>30</v>
      </c>
    </row>
    <row r="13" spans="1:17" ht="15" customHeight="1" x14ac:dyDescent="0.3">
      <c r="A13"/>
      <c r="B13" s="16" t="s">
        <v>31</v>
      </c>
      <c r="C13"/>
      <c r="D13" s="60">
        <v>100</v>
      </c>
      <c r="E13" s="60">
        <v>110</v>
      </c>
      <c r="F13" s="60">
        <v>120</v>
      </c>
      <c r="G13" s="60">
        <v>130</v>
      </c>
      <c r="H13" s="60">
        <v>140</v>
      </c>
      <c r="I13" s="60">
        <v>50</v>
      </c>
      <c r="J13" s="60">
        <v>50</v>
      </c>
      <c r="K13" s="60">
        <v>50</v>
      </c>
      <c r="L13" s="60">
        <v>50</v>
      </c>
    </row>
    <row r="14" spans="1:17" ht="15" customHeight="1" x14ac:dyDescent="0.3">
      <c r="A14"/>
      <c r="B14" s="16" t="s">
        <v>52</v>
      </c>
      <c r="C14"/>
      <c r="D14" s="62">
        <v>0.06</v>
      </c>
      <c r="E14" s="62">
        <v>0.06</v>
      </c>
      <c r="F14" s="62">
        <v>6.5000000000000002E-2</v>
      </c>
      <c r="G14" s="62">
        <v>0.06</v>
      </c>
      <c r="H14" s="62">
        <v>0.06</v>
      </c>
      <c r="I14" s="62">
        <v>5.5E-2</v>
      </c>
      <c r="J14" s="62">
        <v>5.5E-2</v>
      </c>
      <c r="K14" s="62">
        <v>0.05</v>
      </c>
      <c r="L14" s="62">
        <v>0.05</v>
      </c>
    </row>
    <row r="15" spans="1:17" ht="15" customHeight="1" x14ac:dyDescent="0.3">
      <c r="A15"/>
      <c r="B15" s="16" t="s">
        <v>32</v>
      </c>
      <c r="C15"/>
      <c r="D15" s="60">
        <v>5</v>
      </c>
      <c r="E15" s="60">
        <v>5</v>
      </c>
      <c r="F15" s="60">
        <v>6</v>
      </c>
      <c r="G15" s="60">
        <v>6</v>
      </c>
      <c r="H15" s="60">
        <v>7.5</v>
      </c>
      <c r="I15" s="60">
        <v>7.5</v>
      </c>
      <c r="J15" s="60">
        <v>9</v>
      </c>
      <c r="K15" s="60">
        <v>9</v>
      </c>
      <c r="L15" s="60">
        <v>10</v>
      </c>
    </row>
    <row r="16" spans="1:17" ht="15" customHeight="1" x14ac:dyDescent="0.3">
      <c r="A16"/>
      <c r="B16"/>
      <c r="C16"/>
    </row>
    <row r="17" spans="1:13" ht="15" customHeight="1" x14ac:dyDescent="0.3">
      <c r="A17"/>
      <c r="B17" s="16" t="s">
        <v>33</v>
      </c>
      <c r="C17"/>
    </row>
    <row r="18" spans="1:13" ht="15" customHeight="1" x14ac:dyDescent="0.3">
      <c r="A18"/>
      <c r="B18" s="16" t="s">
        <v>27</v>
      </c>
      <c r="C18"/>
      <c r="D18">
        <f>C23</f>
        <v>0</v>
      </c>
      <c r="E18">
        <f t="shared" ref="E18:L18" si="0">D23</f>
        <v>100.7</v>
      </c>
      <c r="F18">
        <f t="shared" si="0"/>
        <v>218.04199999999997</v>
      </c>
      <c r="G18">
        <f t="shared" si="0"/>
        <v>353.62473</v>
      </c>
      <c r="H18">
        <f t="shared" si="0"/>
        <v>506.28221380000002</v>
      </c>
      <c r="I18">
        <f t="shared" si="0"/>
        <v>677.10914662799996</v>
      </c>
      <c r="J18">
        <f t="shared" si="0"/>
        <v>759.18764969253994</v>
      </c>
      <c r="K18">
        <f t="shared" si="0"/>
        <v>844.19797042562959</v>
      </c>
      <c r="L18">
        <f t="shared" si="0"/>
        <v>929.45786894691105</v>
      </c>
      <c r="M18" t="str">
        <f ca="1">_xlfn.FORMULATEXT(L18)</f>
        <v>=K23</v>
      </c>
    </row>
    <row r="19" spans="1:13" ht="15" customHeight="1" x14ac:dyDescent="0.3">
      <c r="A19"/>
      <c r="B19" s="16" t="s">
        <v>34</v>
      </c>
      <c r="C19"/>
      <c r="D19">
        <f>D13</f>
        <v>100</v>
      </c>
      <c r="E19">
        <f t="shared" ref="E19:L19" si="1">E13</f>
        <v>110</v>
      </c>
      <c r="F19">
        <f t="shared" si="1"/>
        <v>120</v>
      </c>
      <c r="G19">
        <f t="shared" si="1"/>
        <v>130</v>
      </c>
      <c r="H19">
        <f t="shared" si="1"/>
        <v>140</v>
      </c>
      <c r="I19">
        <f t="shared" si="1"/>
        <v>50</v>
      </c>
      <c r="J19">
        <f t="shared" si="1"/>
        <v>50</v>
      </c>
      <c r="K19">
        <f t="shared" si="1"/>
        <v>50</v>
      </c>
      <c r="L19">
        <f t="shared" si="1"/>
        <v>50</v>
      </c>
      <c r="M19" t="str">
        <f t="shared" ref="M19:M34" ca="1" si="2">_xlfn.FORMULATEXT(L19)</f>
        <v>=L13</v>
      </c>
    </row>
    <row r="20" spans="1:13" ht="15" customHeight="1" x14ac:dyDescent="0.3">
      <c r="A20"/>
      <c r="B20" s="16" t="s">
        <v>32</v>
      </c>
      <c r="C20"/>
      <c r="D20">
        <f>D15*-1</f>
        <v>-5</v>
      </c>
      <c r="E20">
        <f t="shared" ref="E20:L20" si="3">E15*-1</f>
        <v>-5</v>
      </c>
      <c r="F20">
        <f t="shared" si="3"/>
        <v>-6</v>
      </c>
      <c r="G20">
        <f t="shared" si="3"/>
        <v>-6</v>
      </c>
      <c r="H20">
        <f t="shared" si="3"/>
        <v>-7.5</v>
      </c>
      <c r="I20">
        <f t="shared" si="3"/>
        <v>-7.5</v>
      </c>
      <c r="J20">
        <f t="shared" si="3"/>
        <v>-9</v>
      </c>
      <c r="K20">
        <f t="shared" si="3"/>
        <v>-9</v>
      </c>
      <c r="L20">
        <f t="shared" si="3"/>
        <v>-10</v>
      </c>
      <c r="M20" t="str">
        <f t="shared" ca="1" si="2"/>
        <v>=L15*-1</v>
      </c>
    </row>
    <row r="21" spans="1:13" ht="15" customHeight="1" x14ac:dyDescent="0.3">
      <c r="A21"/>
      <c r="B21" s="16" t="s">
        <v>51</v>
      </c>
      <c r="C21"/>
      <c r="D21">
        <f>D14*SUM(D18:D20)</f>
        <v>5.7</v>
      </c>
      <c r="E21">
        <f t="shared" ref="E21:L21" si="4">E14*SUM(E18:E20)</f>
        <v>12.341999999999999</v>
      </c>
      <c r="F21">
        <f t="shared" si="4"/>
        <v>21.582729999999998</v>
      </c>
      <c r="G21">
        <f t="shared" si="4"/>
        <v>28.657483799999998</v>
      </c>
      <c r="H21">
        <f t="shared" si="4"/>
        <v>38.326932827999997</v>
      </c>
      <c r="I21">
        <f t="shared" si="4"/>
        <v>39.578503064540001</v>
      </c>
      <c r="J21">
        <f t="shared" si="4"/>
        <v>44.010320733089699</v>
      </c>
      <c r="K21">
        <f t="shared" si="4"/>
        <v>44.259898521281485</v>
      </c>
      <c r="L21">
        <f t="shared" si="4"/>
        <v>48.472893447345555</v>
      </c>
      <c r="M21" t="str">
        <f t="shared" ca="1" si="2"/>
        <v>=L14*SUM(L18:L20)</v>
      </c>
    </row>
    <row r="22" spans="1:13" ht="15" customHeight="1" x14ac:dyDescent="0.3">
      <c r="A22"/>
      <c r="B22" s="16" t="s">
        <v>35</v>
      </c>
      <c r="C22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f>-MAX(C10,SUM(L18:L21))</f>
        <v>-1017.9307623942566</v>
      </c>
      <c r="M22" t="str">
        <f t="shared" ca="1" si="2"/>
        <v>=-MAX(C10,SUM(L18:L21))</v>
      </c>
    </row>
    <row r="23" spans="1:13" ht="15" customHeight="1" x14ac:dyDescent="0.3">
      <c r="A23"/>
      <c r="B23" s="16" t="s">
        <v>36</v>
      </c>
      <c r="C23" s="60">
        <v>0</v>
      </c>
      <c r="D23">
        <f>SUM(D18:D22)</f>
        <v>100.7</v>
      </c>
      <c r="E23">
        <f t="shared" ref="E23:L23" si="5">SUM(E18:E22)</f>
        <v>218.04199999999997</v>
      </c>
      <c r="F23">
        <f t="shared" si="5"/>
        <v>353.62473</v>
      </c>
      <c r="G23">
        <f t="shared" si="5"/>
        <v>506.28221380000002</v>
      </c>
      <c r="H23">
        <f t="shared" si="5"/>
        <v>677.10914662799996</v>
      </c>
      <c r="I23">
        <f t="shared" si="5"/>
        <v>759.18764969253994</v>
      </c>
      <c r="J23">
        <f t="shared" si="5"/>
        <v>844.19797042562959</v>
      </c>
      <c r="K23">
        <f t="shared" si="5"/>
        <v>929.45786894691105</v>
      </c>
      <c r="L23">
        <f t="shared" si="5"/>
        <v>0</v>
      </c>
      <c r="M23" t="str">
        <f t="shared" ca="1" si="2"/>
        <v>=SUM(L18:L22)</v>
      </c>
    </row>
    <row r="24" spans="1:13" ht="15" customHeight="1" x14ac:dyDescent="0.3">
      <c r="A24"/>
      <c r="B24"/>
      <c r="C24"/>
    </row>
    <row r="25" spans="1:13" ht="15" customHeight="1" x14ac:dyDescent="0.3">
      <c r="B25" s="16" t="s">
        <v>37</v>
      </c>
      <c r="C25"/>
      <c r="D25">
        <f>D20*-1</f>
        <v>5</v>
      </c>
      <c r="E25">
        <f t="shared" ref="E25:L25" si="6">E20*-1</f>
        <v>5</v>
      </c>
      <c r="F25">
        <f t="shared" si="6"/>
        <v>6</v>
      </c>
      <c r="G25">
        <f t="shared" si="6"/>
        <v>6</v>
      </c>
      <c r="H25">
        <f t="shared" si="6"/>
        <v>7.5</v>
      </c>
      <c r="I25">
        <f t="shared" si="6"/>
        <v>7.5</v>
      </c>
      <c r="J25">
        <f t="shared" si="6"/>
        <v>9</v>
      </c>
      <c r="K25">
        <f t="shared" si="6"/>
        <v>9</v>
      </c>
      <c r="L25">
        <f t="shared" si="6"/>
        <v>10</v>
      </c>
      <c r="M25" t="str">
        <f t="shared" ca="1" si="2"/>
        <v>=L20*-1</v>
      </c>
    </row>
    <row r="27" spans="1:13" ht="15" customHeight="1" x14ac:dyDescent="0.3">
      <c r="A27"/>
      <c r="B27" s="16" t="s">
        <v>40</v>
      </c>
      <c r="D27">
        <f>C29+D19</f>
        <v>100</v>
      </c>
      <c r="E27">
        <f t="shared" ref="E27:L27" si="7">D29+E19</f>
        <v>217</v>
      </c>
      <c r="F27">
        <f t="shared" si="7"/>
        <v>352.19</v>
      </c>
      <c r="G27">
        <f t="shared" si="7"/>
        <v>508.60424999999998</v>
      </c>
      <c r="H27">
        <f t="shared" si="7"/>
        <v>684.20654749999994</v>
      </c>
      <c r="I27">
        <f t="shared" si="7"/>
        <v>782.1010058249999</v>
      </c>
      <c r="J27">
        <f t="shared" si="7"/>
        <v>882.93757120362488</v>
      </c>
      <c r="K27">
        <f t="shared" si="7"/>
        <v>990.32851333186045</v>
      </c>
      <c r="L27">
        <f t="shared" si="7"/>
        <v>1099.7482241317721</v>
      </c>
      <c r="M27" t="str">
        <f t="shared" ca="1" si="2"/>
        <v>=K29+L19</v>
      </c>
    </row>
    <row r="28" spans="1:13" ht="15" customHeight="1" x14ac:dyDescent="0.3">
      <c r="A28"/>
      <c r="B28" s="16" t="s">
        <v>39</v>
      </c>
      <c r="C28"/>
      <c r="D28">
        <f>(D14+$C$11)*D27</f>
        <v>6.9999999999999991</v>
      </c>
      <c r="E28">
        <f t="shared" ref="E28:L28" si="8">(E14+$C$11)*E27</f>
        <v>15.189999999999998</v>
      </c>
      <c r="F28">
        <f t="shared" si="8"/>
        <v>26.414249999999999</v>
      </c>
      <c r="G28">
        <f t="shared" si="8"/>
        <v>35.602297499999992</v>
      </c>
      <c r="H28">
        <f t="shared" si="8"/>
        <v>47.894458324999988</v>
      </c>
      <c r="I28">
        <f t="shared" si="8"/>
        <v>50.836565378624996</v>
      </c>
      <c r="J28">
        <f t="shared" si="8"/>
        <v>57.390942128235622</v>
      </c>
      <c r="K28">
        <f t="shared" si="8"/>
        <v>59.419710799911634</v>
      </c>
      <c r="L28">
        <f t="shared" si="8"/>
        <v>65.98489344790633</v>
      </c>
      <c r="M28" t="str">
        <f t="shared" ca="1" si="2"/>
        <v>=(L14+$C$11)*L27</v>
      </c>
    </row>
    <row r="29" spans="1:13" ht="15" customHeight="1" x14ac:dyDescent="0.3">
      <c r="B29" s="16" t="s">
        <v>41</v>
      </c>
      <c r="C29" s="60">
        <v>0</v>
      </c>
      <c r="D29">
        <f>SUM(D27:D28)</f>
        <v>107</v>
      </c>
      <c r="E29">
        <f t="shared" ref="E29:L29" si="9">SUM(E27:E28)</f>
        <v>232.19</v>
      </c>
      <c r="F29">
        <f t="shared" si="9"/>
        <v>378.60424999999998</v>
      </c>
      <c r="G29">
        <f t="shared" si="9"/>
        <v>544.20654749999994</v>
      </c>
      <c r="H29">
        <f t="shared" si="9"/>
        <v>732.1010058249999</v>
      </c>
      <c r="I29">
        <f t="shared" si="9"/>
        <v>832.93757120362488</v>
      </c>
      <c r="J29">
        <f t="shared" si="9"/>
        <v>940.32851333186045</v>
      </c>
      <c r="K29">
        <f t="shared" si="9"/>
        <v>1049.7482241317721</v>
      </c>
      <c r="L29">
        <f t="shared" si="9"/>
        <v>1165.7331175796785</v>
      </c>
      <c r="M29" t="str">
        <f t="shared" ca="1" si="2"/>
        <v>=SUM(L27:L28)</v>
      </c>
    </row>
    <row r="31" spans="1:13" ht="15" customHeight="1" x14ac:dyDescent="0.3">
      <c r="B31" s="16" t="s">
        <v>42</v>
      </c>
      <c r="D31">
        <f>D21</f>
        <v>5.7</v>
      </c>
      <c r="E31">
        <f t="shared" ref="E31:L31" si="10">E21</f>
        <v>12.341999999999999</v>
      </c>
      <c r="F31">
        <f t="shared" si="10"/>
        <v>21.582729999999998</v>
      </c>
      <c r="G31">
        <f t="shared" si="10"/>
        <v>28.657483799999998</v>
      </c>
      <c r="H31">
        <f t="shared" si="10"/>
        <v>38.326932827999997</v>
      </c>
      <c r="I31">
        <f t="shared" si="10"/>
        <v>39.578503064540001</v>
      </c>
      <c r="J31">
        <f t="shared" si="10"/>
        <v>44.010320733089699</v>
      </c>
      <c r="K31">
        <f t="shared" si="10"/>
        <v>44.259898521281485</v>
      </c>
      <c r="L31">
        <f t="shared" si="10"/>
        <v>48.472893447345555</v>
      </c>
      <c r="M31" t="str">
        <f t="shared" ca="1" si="2"/>
        <v>=L21</v>
      </c>
    </row>
    <row r="33" spans="1:13" ht="15" customHeight="1" x14ac:dyDescent="0.3">
      <c r="B33" s="16" t="s">
        <v>43</v>
      </c>
      <c r="D33">
        <f>D25+D28</f>
        <v>12</v>
      </c>
      <c r="E33">
        <f t="shared" ref="E33:L33" si="11">E25+E28</f>
        <v>20.189999999999998</v>
      </c>
      <c r="F33">
        <f t="shared" si="11"/>
        <v>32.414249999999996</v>
      </c>
      <c r="G33">
        <f t="shared" si="11"/>
        <v>41.602297499999992</v>
      </c>
      <c r="H33">
        <f t="shared" si="11"/>
        <v>55.394458324999988</v>
      </c>
      <c r="I33">
        <f t="shared" si="11"/>
        <v>58.336565378624996</v>
      </c>
      <c r="J33">
        <f t="shared" si="11"/>
        <v>66.390942128235622</v>
      </c>
      <c r="K33">
        <f t="shared" si="11"/>
        <v>68.419710799911627</v>
      </c>
      <c r="L33">
        <f t="shared" si="11"/>
        <v>75.98489344790633</v>
      </c>
      <c r="M33" t="str">
        <f t="shared" ca="1" si="2"/>
        <v>=L25+L28</v>
      </c>
    </row>
    <row r="34" spans="1:13" ht="15" customHeight="1" x14ac:dyDescent="0.3">
      <c r="B34" s="16" t="s">
        <v>44</v>
      </c>
      <c r="D34">
        <f>D31*-1</f>
        <v>-5.7</v>
      </c>
      <c r="E34">
        <f t="shared" ref="E34:L34" si="12">E31*-1</f>
        <v>-12.341999999999999</v>
      </c>
      <c r="F34">
        <f t="shared" si="12"/>
        <v>-21.582729999999998</v>
      </c>
      <c r="G34">
        <f t="shared" si="12"/>
        <v>-28.657483799999998</v>
      </c>
      <c r="H34">
        <f t="shared" si="12"/>
        <v>-38.326932827999997</v>
      </c>
      <c r="I34">
        <f t="shared" si="12"/>
        <v>-39.578503064540001</v>
      </c>
      <c r="J34">
        <f t="shared" si="12"/>
        <v>-44.010320733089699</v>
      </c>
      <c r="K34">
        <f t="shared" si="12"/>
        <v>-44.259898521281485</v>
      </c>
      <c r="L34">
        <f t="shared" si="12"/>
        <v>-48.472893447345555</v>
      </c>
      <c r="M34" t="str">
        <f t="shared" ca="1" si="2"/>
        <v>=L31*-1</v>
      </c>
    </row>
    <row r="36" spans="1:13" ht="15" customHeight="1" x14ac:dyDescent="0.3">
      <c r="A36" s="15" t="s">
        <v>17</v>
      </c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2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0D32C402-33E0-4C9A-91FB-EC8427178D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D8628-1992-4FAD-B72D-6F8F93804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ded41-6c5d-4718-b7b7-dbfd1652bccf"/>
    <ds:schemaRef ds:uri="6ea4884f-dd23-4a9e-9674-e09625774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E84805-242D-4864-B2C5-02306B9E580D}">
  <ds:schemaRefs>
    <ds:schemaRef ds:uri="http://schemas.microsoft.com/office/2006/metadata/properties"/>
    <ds:schemaRef ds:uri="http://schemas.microsoft.com/office/infopath/2007/PartnerControls"/>
    <ds:schemaRef ds:uri="69eded41-6c5d-4718-b7b7-dbfd1652bccf"/>
    <ds:schemaRef ds:uri="6ea4884f-dd23-4a9e-9674-e096257745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Sound Booth</cp:lastModifiedBy>
  <cp:lastPrinted>2026-03-19T08:44:12Z</cp:lastPrinted>
  <dcterms:created xsi:type="dcterms:W3CDTF">2016-02-03T14:06:14Z</dcterms:created>
  <dcterms:modified xsi:type="dcterms:W3CDTF">2026-03-19T12:00:38Z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  <property fmtid="{D5CDD505-2E9C-101B-9397-08002B2CF9AE}" pid="3" name="MediaServiceImageTags">
    <vt:lpwstr/>
  </property>
</Properties>
</file>